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9180" windowHeight="42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AA" sheetId="28" r:id="rId28"/>
    <sheet name="AB" sheetId="29" r:id="rId29"/>
    <sheet name="AC" sheetId="30" r:id="rId30"/>
    <sheet name="AD" sheetId="31" r:id="rId31"/>
    <sheet name="AE" sheetId="32" r:id="rId32"/>
    <sheet name="AF" sheetId="33" r:id="rId33"/>
    <sheet name="AG" sheetId="34" r:id="rId34"/>
    <sheet name="AH" sheetId="35" r:id="rId35"/>
    <sheet name="AI" sheetId="36" r:id="rId36"/>
    <sheet name="AJ" sheetId="37" r:id="rId37"/>
    <sheet name="AK" sheetId="38" r:id="rId38"/>
    <sheet name="AL" sheetId="39" r:id="rId39"/>
    <sheet name="AM" sheetId="40" r:id="rId40"/>
    <sheet name="AN" sheetId="41" r:id="rId41"/>
    <sheet name="AO" sheetId="42" r:id="rId42"/>
    <sheet name="AP" sheetId="43" r:id="rId43"/>
    <sheet name="AQ" sheetId="44" r:id="rId44"/>
    <sheet name="AR" sheetId="45" r:id="rId45"/>
    <sheet name="AS" sheetId="46" r:id="rId46"/>
    <sheet name="AT" sheetId="47" r:id="rId47"/>
  </sheets>
  <definedNames>
    <definedName name="_Fill" hidden="1">#REF!</definedName>
    <definedName name="dlx.usn">#REF!</definedName>
    <definedName name="Print_Area_MI" localSheetId="0">'INDEX'!$C$8:$V$38</definedName>
  </definedNames>
  <calcPr fullCalcOnLoad="1"/>
</workbook>
</file>

<file path=xl/sharedStrings.xml><?xml version="1.0" encoding="utf-8"?>
<sst xmlns="http://schemas.openxmlformats.org/spreadsheetml/2006/main" count="1173" uniqueCount="279">
  <si>
    <t>Sheet</t>
  </si>
  <si>
    <t>Name</t>
  </si>
  <si>
    <t>Index</t>
  </si>
  <si>
    <t>F</t>
  </si>
  <si>
    <t>G</t>
  </si>
  <si>
    <t>FY 1976 Budget Forecast</t>
  </si>
  <si>
    <t>H</t>
  </si>
  <si>
    <t>FY 1977 Budget Forecast</t>
  </si>
  <si>
    <t>I</t>
  </si>
  <si>
    <t>FY 1978 Budget Forecast</t>
  </si>
  <si>
    <t>J</t>
  </si>
  <si>
    <t>FY 1979 Budget Forecast</t>
  </si>
  <si>
    <t>K</t>
  </si>
  <si>
    <t>FY 1980 Budget Forecast</t>
  </si>
  <si>
    <t>L</t>
  </si>
  <si>
    <t>FY 1981 Budget Forecast</t>
  </si>
  <si>
    <t>M</t>
  </si>
  <si>
    <t>FY 1982 Budget Forecast</t>
  </si>
  <si>
    <t>N</t>
  </si>
  <si>
    <t>FY 1982 Budget Forecast Revisions</t>
  </si>
  <si>
    <t>O</t>
  </si>
  <si>
    <t>FY 1983 Budget Forecast</t>
  </si>
  <si>
    <t>P</t>
  </si>
  <si>
    <t>FY 1984 Budget Forecast</t>
  </si>
  <si>
    <t>Q</t>
  </si>
  <si>
    <t>FY 1985 Budget Forecast</t>
  </si>
  <si>
    <t>R</t>
  </si>
  <si>
    <t>FY 1986 Budget Forecast</t>
  </si>
  <si>
    <t>S</t>
  </si>
  <si>
    <t>FY 1987 Budget Forecast</t>
  </si>
  <si>
    <t>T</t>
  </si>
  <si>
    <t>FY 1988 Budget Forecast</t>
  </si>
  <si>
    <t>U</t>
  </si>
  <si>
    <t>FY 1989 Budget Forecast</t>
  </si>
  <si>
    <t>V</t>
  </si>
  <si>
    <t>FY 1990 Budget Forecast</t>
  </si>
  <si>
    <t>W</t>
  </si>
  <si>
    <t>FY 1991 Budget Forecast</t>
  </si>
  <si>
    <t>X</t>
  </si>
  <si>
    <t>FY 1992 Budget Forecast</t>
  </si>
  <si>
    <t>Y</t>
  </si>
  <si>
    <t>FY 1993 Budget Forecast</t>
  </si>
  <si>
    <t>Z</t>
  </si>
  <si>
    <t>FY 1994 Forecast: Bush CEA</t>
  </si>
  <si>
    <t>AA</t>
  </si>
  <si>
    <t>AB</t>
  </si>
  <si>
    <t>FY 1994 Budget Forecast: from CBO</t>
  </si>
  <si>
    <t>AC</t>
  </si>
  <si>
    <t>FY 1995 Budget Forecast</t>
  </si>
  <si>
    <t>AD</t>
  </si>
  <si>
    <t>FY 1996 Budget Forecast</t>
  </si>
  <si>
    <t>AE</t>
  </si>
  <si>
    <t>FY 1997 Budget Forecast</t>
  </si>
  <si>
    <t>AF</t>
  </si>
  <si>
    <t>FY 1998 Budget Forecast</t>
  </si>
  <si>
    <t>AG</t>
  </si>
  <si>
    <t>FY 1999 Budget Forecast</t>
  </si>
  <si>
    <t>AH</t>
  </si>
  <si>
    <t>FY 2000 Budget Forecast</t>
  </si>
  <si>
    <t>AI</t>
  </si>
  <si>
    <t>FY 2001 Budget Forecast</t>
  </si>
  <si>
    <t>Calendar Year</t>
  </si>
  <si>
    <t>FY 1976 BUDGET (February 1975)</t>
  </si>
  <si>
    <t>GNP....................................................</t>
  </si>
  <si>
    <t>% change......................................</t>
  </si>
  <si>
    <t>GNP ($1972)......................................</t>
  </si>
  <si>
    <t>% change........................................</t>
  </si>
  <si>
    <t>GNP Def (1972=100)...................</t>
  </si>
  <si>
    <t>% change.......................................</t>
  </si>
  <si>
    <t>CPI (1967=100).......................................</t>
  </si>
  <si>
    <t>% change...........................................</t>
  </si>
  <si>
    <t>FY 1977 BUDGET (January 1976)</t>
  </si>
  <si>
    <t>FY 1978 BUDGET (January 1977)</t>
  </si>
  <si>
    <t>FY 1979 BUDGET (January 1978)</t>
  </si>
  <si>
    <t>FY 1980 BUDGET (January 1979)</t>
  </si>
  <si>
    <t>FY 1981 BUDGET (January 1980)</t>
  </si>
  <si>
    <t>FY 1982 BUDGET (January 1981)</t>
  </si>
  <si>
    <t>FY 1982 BUDGET REVISIONS (March 1981)</t>
  </si>
  <si>
    <t>GNP............................................</t>
  </si>
  <si>
    <t>GNP (Q4)...............................................</t>
  </si>
  <si>
    <t>% change............................................</t>
  </si>
  <si>
    <t>4th/4th..................................................</t>
  </si>
  <si>
    <t>GNP ($1972)..........................................</t>
  </si>
  <si>
    <t>GNP($72,Q4)............................................</t>
  </si>
  <si>
    <t>% change...................................................</t>
  </si>
  <si>
    <t>4th/4th...................................................</t>
  </si>
  <si>
    <t>GNP Def (1972=100)....................................</t>
  </si>
  <si>
    <t>GNP Def (Q4)...................................................</t>
  </si>
  <si>
    <t>4th/4th..........................................</t>
  </si>
  <si>
    <t>CPI (1967=100)...................................</t>
  </si>
  <si>
    <t>91-Day T-Bill............................</t>
  </si>
  <si>
    <t>FY 1983 BUDGET (February 1982)</t>
  </si>
  <si>
    <t>FY 1984 BUDGET (January 1983)</t>
  </si>
  <si>
    <t>Total Unemployment..................................</t>
  </si>
  <si>
    <t>FY 1985 BUDGET (February 1984)</t>
  </si>
  <si>
    <t>FY 1986 BUDGET (February 1985)</t>
  </si>
  <si>
    <t>FY 1987 BUDGET (February 1986)</t>
  </si>
  <si>
    <t>GNP ($1982)..........................................</t>
  </si>
  <si>
    <t>GNP($82,Q4)............................................</t>
  </si>
  <si>
    <t>GNP Def (1982=100)....................................</t>
  </si>
  <si>
    <t>FY 1988 BUDGET (January 1987)</t>
  </si>
  <si>
    <t>CPI (1982-1984=100).......</t>
  </si>
  <si>
    <t>% change..................................</t>
  </si>
  <si>
    <t>91-Day T-Bill...............................</t>
  </si>
  <si>
    <t>FY 1989 BUDGET (February 1988)</t>
  </si>
  <si>
    <t>FY 1990 BUDGET (January 1989)</t>
  </si>
  <si>
    <t>FY 1991 BUDGET (January 1990)</t>
  </si>
  <si>
    <t>FY 1992 BUDGET (February 1991)</t>
  </si>
  <si>
    <t>FY 1993 BUDGET (February 1992)</t>
  </si>
  <si>
    <t>GDP............................................</t>
  </si>
  <si>
    <t>GDP (Q4)...............................................</t>
  </si>
  <si>
    <t>GDP ($1987)..........................................</t>
  </si>
  <si>
    <t>GDP($87,Q4)............................................</t>
  </si>
  <si>
    <t>GDP Def (1987=100)....................................</t>
  </si>
  <si>
    <t>GDP Def (Q4)...................................................</t>
  </si>
  <si>
    <t>Civilian Unemployment.....................</t>
  </si>
  <si>
    <t>FY 1994 BUSH BUDGET PRESENTATION (January 1993) {CEA -- Middle Path}</t>
  </si>
  <si>
    <t>Civ. Unemp: Old Basis..................................</t>
  </si>
  <si>
    <t>CPI-U (1982-1984=100).........</t>
  </si>
  <si>
    <t>CPI-U (Q4)....................................</t>
  </si>
  <si>
    <t>Civ. Unemp: ...............................</t>
  </si>
  <si>
    <t>GDP(ch wt $92,Q4)............................................</t>
  </si>
  <si>
    <t>GDP ch wt price  (Q4)...................................................</t>
  </si>
  <si>
    <t>GDP (ch 1992)..........................................</t>
  </si>
  <si>
    <t>GDP(ch 1992,Q4)............................................</t>
  </si>
  <si>
    <t>GDP Price Index (92=100)....................................</t>
  </si>
  <si>
    <t>GDP Price Index (Q4)...................................................</t>
  </si>
  <si>
    <t>GDP..............................................</t>
  </si>
  <si>
    <t>4th/4th...........................................</t>
  </si>
  <si>
    <t>GDP (ch 1996)..........................................</t>
  </si>
  <si>
    <t>GDP(ch 1996,Q4)............................................</t>
  </si>
  <si>
    <t>CPI-U (Q4, seasonally adjusted)....................................</t>
  </si>
  <si>
    <t>AJ</t>
  </si>
  <si>
    <t>AK</t>
  </si>
  <si>
    <t>AL</t>
  </si>
  <si>
    <t>AM</t>
  </si>
  <si>
    <t>FY 2003 Budget Forecast</t>
  </si>
  <si>
    <t>FY 2004 Budget Forecast</t>
  </si>
  <si>
    <t>INDEX</t>
  </si>
  <si>
    <t>GDP Price Index (00=100)....................................</t>
  </si>
  <si>
    <t>FY 2005 BUDGET (February 2004)</t>
  </si>
  <si>
    <t>FY 2004 BUDGET (February 2003)</t>
  </si>
  <si>
    <t>FY 2003 BUDGET (February 2002)</t>
  </si>
  <si>
    <t>FY 2005 Budget Forecast</t>
  </si>
  <si>
    <t>FY 2006 Budget Forecast</t>
  </si>
  <si>
    <t>FY 2006 BUDGET (February 2005)</t>
  </si>
  <si>
    <t>FY 2002 January Baseline (Clinton Forecast)</t>
  </si>
  <si>
    <t>Total Unemployment..............................</t>
  </si>
  <si>
    <t>Wages and Salaries……………..</t>
  </si>
  <si>
    <t>Corporate Profits…………………</t>
  </si>
  <si>
    <t>Personal Income………………….</t>
  </si>
  <si>
    <t>10-Year T-Note…………………..</t>
  </si>
  <si>
    <t>\</t>
  </si>
  <si>
    <t>91-Day T-Bill................................</t>
  </si>
  <si>
    <t>FY 1997 BUDGET (January 1996)</t>
  </si>
  <si>
    <t>Other Taxable Income……………..</t>
  </si>
  <si>
    <t>GDP (ch 2000)..........................................</t>
  </si>
  <si>
    <t>GDP(ch 2000,Q4)............................................</t>
  </si>
  <si>
    <t>FY 2007 Budget Forecast</t>
  </si>
  <si>
    <t>FY 2007 BUDGET (February 2006)</t>
  </si>
  <si>
    <t>FY 2008 Budget Forecast</t>
  </si>
  <si>
    <t>FY 2009 Budget Forecast</t>
  </si>
  <si>
    <t>FY 2010 December Budget Baseline Forecast (Bush)</t>
  </si>
  <si>
    <t>FY 2010 Budget Forecast (Obama)</t>
  </si>
  <si>
    <t>FY 2008 BUDGET (February 2007)</t>
  </si>
  <si>
    <t>FY 2009 BUDGET (February 2008)</t>
  </si>
  <si>
    <t>FY 2010 DECEMBER BUDGET BASELINE FORECAST [BUSH] (December 2008)</t>
  </si>
  <si>
    <t>GDP (Nominal $)</t>
  </si>
  <si>
    <t>GDP (CY2000$)</t>
  </si>
  <si>
    <t>GDP Price Index (CY2000=100)</t>
  </si>
  <si>
    <t>Civilian</t>
  </si>
  <si>
    <t>Calendar</t>
  </si>
  <si>
    <t>% Chg</t>
  </si>
  <si>
    <t>Unemp.</t>
  </si>
  <si>
    <t>Quarter</t>
  </si>
  <si>
    <t>Level</t>
  </si>
  <si>
    <t>Q/Q</t>
  </si>
  <si>
    <t>4Q</t>
  </si>
  <si>
    <t>Rate (%)</t>
  </si>
  <si>
    <t>2008 Budget Preliminary</t>
  </si>
  <si>
    <t>gdp_nominal</t>
  </si>
  <si>
    <t>gdp_nominal_qq</t>
  </si>
  <si>
    <t>gdp_nominal_q4</t>
  </si>
  <si>
    <t>gdp_real</t>
  </si>
  <si>
    <t>gdp_real_qq</t>
  </si>
  <si>
    <t>gdp_real_q4</t>
  </si>
  <si>
    <t>gdp_price_index</t>
  </si>
  <si>
    <t>gdp_price_index_qq</t>
  </si>
  <si>
    <t>gdp_price_index_q4</t>
  </si>
  <si>
    <t>unempl_rate</t>
  </si>
  <si>
    <t>2006 Q4</t>
  </si>
  <si>
    <t>2007 Q4</t>
  </si>
  <si>
    <t>2008 Q4</t>
  </si>
  <si>
    <t>2009 Q4</t>
  </si>
  <si>
    <t>2010 Q4</t>
  </si>
  <si>
    <t>2011 Q4</t>
  </si>
  <si>
    <t>2012 Q4</t>
  </si>
  <si>
    <t>2013 Q4</t>
  </si>
  <si>
    <t>2014 Q4</t>
  </si>
  <si>
    <t>2015 Q4</t>
  </si>
  <si>
    <t>2016 Q4</t>
  </si>
  <si>
    <t>2017 Q4</t>
  </si>
  <si>
    <t>FY 2002 Budget Forecast (Bush)</t>
  </si>
  <si>
    <t>% change..........................................</t>
  </si>
  <si>
    <t>Civ. Unemp: ......................................</t>
  </si>
  <si>
    <t>Wages and Salaries…………………..</t>
  </si>
  <si>
    <t>Corporate Profits……………………..</t>
  </si>
  <si>
    <t>91-Day T-Bill....................................</t>
  </si>
  <si>
    <t>10-Year T-Note………………………..</t>
  </si>
  <si>
    <t>4th/4th................................................</t>
  </si>
  <si>
    <t>FY 1995 BUDGET (February 1994)</t>
  </si>
  <si>
    <t>FY 1996 BUDGET (February 1995)</t>
  </si>
  <si>
    <t>FY 1998 BUDGET (February 1997)</t>
  </si>
  <si>
    <t>FY 1999 BUDGET (February 1998)</t>
  </si>
  <si>
    <t>FY 2000 BUDGET (February 1999)</t>
  </si>
  <si>
    <t>JANUARY 2001 BASELINE (Clinton Legacy Volume Forecast)</t>
  </si>
  <si>
    <t>FY 2002 BUDGET (April 2001)</t>
  </si>
  <si>
    <t>FY 1994 BUDGET -- Clinton Forecast (Used CBO January forecast for April Budget}</t>
  </si>
  <si>
    <t>FY 2001 BUDGET (February 2000)</t>
  </si>
  <si>
    <t>A</t>
  </si>
  <si>
    <t>B</t>
  </si>
  <si>
    <t>C</t>
  </si>
  <si>
    <t>D</t>
  </si>
  <si>
    <t>E</t>
  </si>
  <si>
    <t>June 2010</t>
  </si>
  <si>
    <t>FY 2010 BUDGET [OBAMA] (February-May 2009)</t>
  </si>
  <si>
    <t>GDP (ch 2005)..........................................</t>
  </si>
  <si>
    <t>GDP(ch 2005,Q4)............................................</t>
  </si>
  <si>
    <t>GDP Price Index (05=100)....................................</t>
  </si>
  <si>
    <t>FY 2011 BUDGET (February 2010)</t>
  </si>
  <si>
    <t>FY 2012 BUDGET (February 2011)</t>
  </si>
  <si>
    <t>Domestic Corporate Profits*…………………</t>
  </si>
  <si>
    <t>AN</t>
  </si>
  <si>
    <t>AO</t>
  </si>
  <si>
    <t>FY 2011 Budget Forecast</t>
  </si>
  <si>
    <t>FY 2012 Budget Forecast</t>
  </si>
  <si>
    <t>AP</t>
  </si>
  <si>
    <t>FY 2013 BUDGET (February 2012)</t>
  </si>
  <si>
    <t>FY 2013 Budget Forecast</t>
  </si>
  <si>
    <t>AQ</t>
  </si>
  <si>
    <t>FY 2014 Budget Forecast</t>
  </si>
  <si>
    <t>* Note that domestic corporate profits is a subset of total corporate profits which are shown in the forecasts from years prior to the FY2012 Budget.</t>
  </si>
  <si>
    <t>Employee Compensaton</t>
  </si>
  <si>
    <t>Employee Compensation</t>
  </si>
  <si>
    <t>FY 2014 BUDGET (April 2013)</t>
  </si>
  <si>
    <t>AR</t>
  </si>
  <si>
    <t>FY 2015 Budget Forecast</t>
  </si>
  <si>
    <t>GDP (ch 2009)..........................................</t>
  </si>
  <si>
    <t>GDP(ch 2009,Q4)............................................</t>
  </si>
  <si>
    <t>GDP Price Index (2009=100)....................................</t>
  </si>
  <si>
    <t>FY 2015 BUDGET (Mar 2014)</t>
  </si>
  <si>
    <t>AS</t>
  </si>
  <si>
    <t>FY 2016 Budget Forecast</t>
  </si>
  <si>
    <t>% change (yr/yr)............................................</t>
  </si>
  <si>
    <t>91-Day T-Bill (discount basis)...............................</t>
  </si>
  <si>
    <t>FY 2016 BUDGET (Feb 2015)</t>
  </si>
  <si>
    <t>FY 2017 BUDGET (Feb 2016)</t>
  </si>
  <si>
    <t>GDP (Q4)..........................................................................</t>
  </si>
  <si>
    <t>% change (yr/yr)..............................................................</t>
  </si>
  <si>
    <t>GDP...................................................................................</t>
  </si>
  <si>
    <t>4th/4th...............................................................................</t>
  </si>
  <si>
    <t>GDP (ch 2009)..................................................................</t>
  </si>
  <si>
    <t>GDP(ch 2009,Q4).............................................................</t>
  </si>
  <si>
    <t>4th/4th..............................................................................</t>
  </si>
  <si>
    <t>GDP Price Index (2009=100)...........................................</t>
  </si>
  <si>
    <t>GDP Price Index (Q4).......................................................</t>
  </si>
  <si>
    <t>% change (yr/yr).............................................................</t>
  </si>
  <si>
    <t>CPI-U (1982-1984=100)...................................................</t>
  </si>
  <si>
    <t>CPI-U (Q4, seasonally adjusted)......................................</t>
  </si>
  <si>
    <t>4th/4th.............................................................................</t>
  </si>
  <si>
    <t>Civ. Unemp: ....................................................................</t>
  </si>
  <si>
    <t>Other Taxable Income…………………………………….</t>
  </si>
  <si>
    <t>Employee Compensaton…………………………………..</t>
  </si>
  <si>
    <t>Wages and Salaries……………………………………….</t>
  </si>
  <si>
    <t>Domestic Corporate Profits*………………………………</t>
  </si>
  <si>
    <t>91-Day T-Bill (discount basis)........................................</t>
  </si>
  <si>
    <t>10-Year T-Note…………………………………………….</t>
  </si>
  <si>
    <t>AT</t>
  </si>
  <si>
    <t>FY 2017 Budget Forecast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</si>
</sst>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#,##0.0_);\(#,##0.0\)"/>
    <numFmt numFmtId="168" formatCode="0.0"/>
    <numFmt numFmtId="169" formatCode="0.000"/>
    <numFmt numFmtId="170" formatCode="#,##0.0"/>
  </numFmts>
  <fonts count="46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 MT"/>
      <family val="3"/>
    </font>
    <font>
      <sz val="10"/>
      <name val="Arial MT"/>
      <family val="3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7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1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70" fontId="2" fillId="33" borderId="0" xfId="0" applyNumberFormat="1" applyFont="1" applyFill="1" applyAlignment="1" applyProtection="1">
      <alignment horizontal="right"/>
      <protection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66" fontId="3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2" fillId="0" borderId="0" xfId="0" applyFont="1" applyAlignment="1">
      <alignment/>
    </xf>
    <xf numFmtId="168" fontId="2" fillId="0" borderId="0" xfId="55" applyNumberFormat="1" applyFont="1">
      <alignment/>
      <protection/>
    </xf>
    <xf numFmtId="168" fontId="2" fillId="0" borderId="0" xfId="55" applyNumberFormat="1" applyFont="1" applyFill="1">
      <alignment/>
      <protection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9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51"/>
  <sheetViews>
    <sheetView tabSelected="1"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6.77734375" style="23" customWidth="1"/>
    <col min="2" max="2" width="25.77734375" style="23" customWidth="1"/>
    <col min="3" max="16384" width="9.77734375" style="23" customWidth="1"/>
  </cols>
  <sheetData>
    <row r="1" spans="1:2" ht="12.75">
      <c r="A1" s="1" t="s">
        <v>224</v>
      </c>
      <c r="B1" s="31"/>
    </row>
    <row r="3" spans="1:2" ht="12.75">
      <c r="A3" s="37" t="s">
        <v>0</v>
      </c>
      <c r="B3" s="37" t="s">
        <v>1</v>
      </c>
    </row>
    <row r="4" spans="1:2" ht="12.75">
      <c r="A4" s="30"/>
      <c r="B4" s="30"/>
    </row>
    <row r="5" spans="1:2" ht="12.75">
      <c r="A5" s="37" t="s">
        <v>138</v>
      </c>
      <c r="B5" s="31" t="s">
        <v>2</v>
      </c>
    </row>
    <row r="6" spans="1:2" ht="12.75">
      <c r="A6" s="67" t="s">
        <v>219</v>
      </c>
      <c r="B6" s="31" t="s">
        <v>5</v>
      </c>
    </row>
    <row r="7" spans="1:2" ht="12.75">
      <c r="A7" s="67" t="s">
        <v>220</v>
      </c>
      <c r="B7" s="31" t="s">
        <v>7</v>
      </c>
    </row>
    <row r="8" spans="1:2" ht="12.75">
      <c r="A8" s="67" t="s">
        <v>221</v>
      </c>
      <c r="B8" s="31" t="s">
        <v>9</v>
      </c>
    </row>
    <row r="9" spans="1:2" ht="12.75">
      <c r="A9" s="67" t="s">
        <v>222</v>
      </c>
      <c r="B9" s="31" t="s">
        <v>11</v>
      </c>
    </row>
    <row r="10" spans="1:2" ht="12.75">
      <c r="A10" s="67" t="s">
        <v>223</v>
      </c>
      <c r="B10" s="31" t="s">
        <v>13</v>
      </c>
    </row>
    <row r="11" spans="1:2" ht="12.75">
      <c r="A11" s="67" t="s">
        <v>3</v>
      </c>
      <c r="B11" s="31" t="s">
        <v>15</v>
      </c>
    </row>
    <row r="12" spans="1:2" ht="12.75">
      <c r="A12" s="37" t="s">
        <v>4</v>
      </c>
      <c r="B12" s="31" t="s">
        <v>17</v>
      </c>
    </row>
    <row r="13" spans="1:2" ht="12.75">
      <c r="A13" s="37" t="s">
        <v>6</v>
      </c>
      <c r="B13" s="31" t="s">
        <v>19</v>
      </c>
    </row>
    <row r="14" spans="1:2" ht="12.75">
      <c r="A14" s="37" t="s">
        <v>8</v>
      </c>
      <c r="B14" s="31" t="s">
        <v>21</v>
      </c>
    </row>
    <row r="15" spans="1:2" ht="12.75">
      <c r="A15" s="37" t="s">
        <v>10</v>
      </c>
      <c r="B15" s="31" t="s">
        <v>23</v>
      </c>
    </row>
    <row r="16" spans="1:2" ht="12.75">
      <c r="A16" s="37" t="s">
        <v>12</v>
      </c>
      <c r="B16" s="31" t="s">
        <v>25</v>
      </c>
    </row>
    <row r="17" spans="1:2" ht="12.75">
      <c r="A17" s="37" t="s">
        <v>14</v>
      </c>
      <c r="B17" s="31" t="s">
        <v>27</v>
      </c>
    </row>
    <row r="18" spans="1:2" ht="12.75">
      <c r="A18" s="37" t="s">
        <v>16</v>
      </c>
      <c r="B18" s="31" t="s">
        <v>29</v>
      </c>
    </row>
    <row r="19" spans="1:2" ht="12.75">
      <c r="A19" s="37" t="s">
        <v>18</v>
      </c>
      <c r="B19" s="31" t="s">
        <v>31</v>
      </c>
    </row>
    <row r="20" spans="1:2" ht="12.75">
      <c r="A20" s="37" t="s">
        <v>20</v>
      </c>
      <c r="B20" s="31" t="s">
        <v>33</v>
      </c>
    </row>
    <row r="21" spans="1:2" ht="12.75">
      <c r="A21" s="37" t="s">
        <v>22</v>
      </c>
      <c r="B21" s="31" t="s">
        <v>35</v>
      </c>
    </row>
    <row r="22" spans="1:2" ht="12.75">
      <c r="A22" s="37" t="s">
        <v>24</v>
      </c>
      <c r="B22" s="31" t="s">
        <v>37</v>
      </c>
    </row>
    <row r="23" spans="1:2" ht="12.75">
      <c r="A23" s="37" t="s">
        <v>26</v>
      </c>
      <c r="B23" s="31" t="s">
        <v>39</v>
      </c>
    </row>
    <row r="24" spans="1:2" ht="12.75">
      <c r="A24" s="37" t="s">
        <v>28</v>
      </c>
      <c r="B24" s="31" t="s">
        <v>41</v>
      </c>
    </row>
    <row r="25" spans="1:2" ht="12.75">
      <c r="A25" s="37" t="s">
        <v>30</v>
      </c>
      <c r="B25" s="31" t="s">
        <v>43</v>
      </c>
    </row>
    <row r="26" spans="1:2" ht="12.75">
      <c r="A26" s="67" t="s">
        <v>32</v>
      </c>
      <c r="B26" s="31" t="s">
        <v>46</v>
      </c>
    </row>
    <row r="27" spans="1:2" ht="12.75">
      <c r="A27" s="37" t="s">
        <v>34</v>
      </c>
      <c r="B27" s="31" t="s">
        <v>48</v>
      </c>
    </row>
    <row r="28" spans="1:2" ht="12.75">
      <c r="A28" s="37" t="s">
        <v>36</v>
      </c>
      <c r="B28" s="31" t="s">
        <v>50</v>
      </c>
    </row>
    <row r="29" spans="1:2" ht="12.75">
      <c r="A29" s="37" t="s">
        <v>38</v>
      </c>
      <c r="B29" s="31" t="s">
        <v>52</v>
      </c>
    </row>
    <row r="30" spans="1:2" ht="12.75">
      <c r="A30" s="37" t="s">
        <v>40</v>
      </c>
      <c r="B30" s="31" t="s">
        <v>54</v>
      </c>
    </row>
    <row r="31" spans="1:2" ht="12.75">
      <c r="A31" s="37" t="s">
        <v>42</v>
      </c>
      <c r="B31" s="31" t="s">
        <v>56</v>
      </c>
    </row>
    <row r="32" spans="1:2" ht="12.75">
      <c r="A32" s="37" t="s">
        <v>44</v>
      </c>
      <c r="B32" s="31" t="s">
        <v>58</v>
      </c>
    </row>
    <row r="33" spans="1:2" ht="12.75">
      <c r="A33" s="37" t="s">
        <v>45</v>
      </c>
      <c r="B33" s="31" t="s">
        <v>60</v>
      </c>
    </row>
    <row r="34" spans="1:2" ht="12.75">
      <c r="A34" s="37" t="s">
        <v>47</v>
      </c>
      <c r="B34" s="31" t="s">
        <v>146</v>
      </c>
    </row>
    <row r="35" spans="1:2" ht="12.75">
      <c r="A35" s="37" t="s">
        <v>49</v>
      </c>
      <c r="B35" s="31" t="s">
        <v>202</v>
      </c>
    </row>
    <row r="36" spans="1:2" ht="12.75">
      <c r="A36" s="37" t="s">
        <v>51</v>
      </c>
      <c r="B36" s="31" t="s">
        <v>136</v>
      </c>
    </row>
    <row r="37" spans="1:2" ht="12.75">
      <c r="A37" s="37" t="s">
        <v>53</v>
      </c>
      <c r="B37" s="31" t="s">
        <v>137</v>
      </c>
    </row>
    <row r="38" spans="1:2" ht="12.75">
      <c r="A38" s="37" t="s">
        <v>55</v>
      </c>
      <c r="B38" s="31" t="s">
        <v>143</v>
      </c>
    </row>
    <row r="39" spans="1:2" ht="12.75">
      <c r="A39" s="37" t="s">
        <v>57</v>
      </c>
      <c r="B39" s="31" t="s">
        <v>144</v>
      </c>
    </row>
    <row r="40" spans="1:2" ht="12.75">
      <c r="A40" s="37" t="s">
        <v>59</v>
      </c>
      <c r="B40" s="31" t="s">
        <v>158</v>
      </c>
    </row>
    <row r="41" spans="1:2" ht="12.75">
      <c r="A41" s="37" t="s">
        <v>132</v>
      </c>
      <c r="B41" s="31" t="s">
        <v>160</v>
      </c>
    </row>
    <row r="42" spans="1:2" ht="12.75">
      <c r="A42" s="37" t="s">
        <v>133</v>
      </c>
      <c r="B42" s="31" t="s">
        <v>161</v>
      </c>
    </row>
    <row r="43" spans="1:2" ht="12.75">
      <c r="A43" s="37" t="s">
        <v>134</v>
      </c>
      <c r="B43" s="31" t="s">
        <v>162</v>
      </c>
    </row>
    <row r="44" spans="1:2" ht="12.75">
      <c r="A44" s="37" t="s">
        <v>135</v>
      </c>
      <c r="B44" s="31" t="s">
        <v>163</v>
      </c>
    </row>
    <row r="45" spans="1:2" ht="12.75">
      <c r="A45" s="70" t="s">
        <v>232</v>
      </c>
      <c r="B45" s="38" t="s">
        <v>234</v>
      </c>
    </row>
    <row r="46" spans="1:2" ht="12.75">
      <c r="A46" s="70" t="s">
        <v>233</v>
      </c>
      <c r="B46" s="38" t="s">
        <v>235</v>
      </c>
    </row>
    <row r="47" spans="1:2" ht="12.75">
      <c r="A47" s="70" t="s">
        <v>236</v>
      </c>
      <c r="B47" s="38" t="s">
        <v>238</v>
      </c>
    </row>
    <row r="48" spans="1:2" ht="12.75">
      <c r="A48" s="70" t="s">
        <v>239</v>
      </c>
      <c r="B48" s="38" t="s">
        <v>240</v>
      </c>
    </row>
    <row r="49" spans="1:2" ht="12.75">
      <c r="A49" s="70" t="s">
        <v>245</v>
      </c>
      <c r="B49" s="38" t="s">
        <v>246</v>
      </c>
    </row>
    <row r="50" spans="1:2" ht="12.75">
      <c r="A50" s="67" t="s">
        <v>251</v>
      </c>
      <c r="B50" s="38" t="s">
        <v>252</v>
      </c>
    </row>
    <row r="51" spans="1:2" ht="12.75">
      <c r="A51" s="67" t="s">
        <v>277</v>
      </c>
      <c r="B51" s="38" t="s">
        <v>278</v>
      </c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H57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91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1981</v>
      </c>
      <c r="C3" s="10">
        <v>1982</v>
      </c>
      <c r="D3" s="10">
        <v>1983</v>
      </c>
      <c r="E3" s="10">
        <v>1984</v>
      </c>
      <c r="F3" s="10">
        <v>1985</v>
      </c>
      <c r="G3" s="10">
        <v>1986</v>
      </c>
      <c r="H3" s="10">
        <v>1987</v>
      </c>
    </row>
    <row r="5" spans="1:8" ht="12.75">
      <c r="A5" s="5" t="s">
        <v>78</v>
      </c>
      <c r="B5" s="43">
        <v>2922</v>
      </c>
      <c r="C5" s="43">
        <v>3160</v>
      </c>
      <c r="D5" s="43">
        <v>3524</v>
      </c>
      <c r="E5" s="43">
        <v>3883</v>
      </c>
      <c r="F5" s="43">
        <v>4258</v>
      </c>
      <c r="G5" s="43">
        <v>4651</v>
      </c>
      <c r="H5" s="43">
        <v>5068</v>
      </c>
    </row>
    <row r="6" spans="1:8" ht="12.75">
      <c r="A6" s="2" t="s">
        <v>79</v>
      </c>
      <c r="B6" s="43">
        <v>2984.9</v>
      </c>
      <c r="C6" s="43">
        <f aca="true" t="shared" si="0" ref="C6:H6">B6*(1+0.01*C8)</f>
        <v>3295.3296000000005</v>
      </c>
      <c r="D6" s="43">
        <f t="shared" si="0"/>
        <v>3657.815856000001</v>
      </c>
      <c r="E6" s="43">
        <f t="shared" si="0"/>
        <v>4023.5974416000017</v>
      </c>
      <c r="F6" s="43">
        <f t="shared" si="0"/>
        <v>4401.815601110402</v>
      </c>
      <c r="G6" s="43">
        <f t="shared" si="0"/>
        <v>4802.380820811449</v>
      </c>
      <c r="H6" s="43">
        <f t="shared" si="0"/>
        <v>5229.792713863668</v>
      </c>
    </row>
    <row r="7" spans="1:8" ht="12.75">
      <c r="A7" s="5" t="s">
        <v>80</v>
      </c>
      <c r="B7" s="44">
        <v>11.3</v>
      </c>
      <c r="C7" s="44">
        <v>8.1</v>
      </c>
      <c r="D7" s="44">
        <v>11.5</v>
      </c>
      <c r="E7" s="44">
        <v>10.2</v>
      </c>
      <c r="F7" s="44">
        <v>9.7</v>
      </c>
      <c r="G7" s="44">
        <v>9.2</v>
      </c>
      <c r="H7" s="44">
        <v>9</v>
      </c>
    </row>
    <row r="8" spans="1:8" ht="12.75">
      <c r="A8" s="2" t="s">
        <v>81</v>
      </c>
      <c r="B8" s="44">
        <v>9.3</v>
      </c>
      <c r="C8" s="44">
        <v>10.4</v>
      </c>
      <c r="D8" s="44">
        <v>11</v>
      </c>
      <c r="E8" s="44">
        <v>10</v>
      </c>
      <c r="F8" s="44">
        <v>9.4</v>
      </c>
      <c r="G8" s="44">
        <v>9.1</v>
      </c>
      <c r="H8" s="44">
        <v>8.9</v>
      </c>
    </row>
    <row r="9" spans="2:8" ht="12.75">
      <c r="B9" s="43"/>
      <c r="C9" s="43"/>
      <c r="D9" s="43"/>
      <c r="E9" s="43"/>
      <c r="F9" s="43"/>
      <c r="G9" s="43"/>
      <c r="H9" s="43"/>
    </row>
    <row r="10" spans="1:8" ht="12.75">
      <c r="A10" s="5" t="s">
        <v>82</v>
      </c>
      <c r="B10" s="43">
        <v>1510</v>
      </c>
      <c r="C10" s="43">
        <v>1513</v>
      </c>
      <c r="D10" s="43">
        <v>1591</v>
      </c>
      <c r="E10" s="43">
        <v>1670</v>
      </c>
      <c r="F10" s="43">
        <v>1750</v>
      </c>
      <c r="G10" s="43">
        <v>1827</v>
      </c>
      <c r="H10" s="43">
        <v>1905</v>
      </c>
    </row>
    <row r="11" spans="1:8" ht="12.75">
      <c r="A11" s="2" t="s">
        <v>83</v>
      </c>
      <c r="B11" s="43">
        <v>1495.6</v>
      </c>
      <c r="C11" s="43">
        <f aca="true" t="shared" si="1" ref="C11:H11">B11*(1+0.01*C13)</f>
        <v>1540.4679999999998</v>
      </c>
      <c r="D11" s="43">
        <f t="shared" si="1"/>
        <v>1620.572336</v>
      </c>
      <c r="E11" s="43">
        <f t="shared" si="1"/>
        <v>1699.9803804639998</v>
      </c>
      <c r="F11" s="43">
        <f t="shared" si="1"/>
        <v>1778.179477965344</v>
      </c>
      <c r="G11" s="43">
        <f t="shared" si="1"/>
        <v>1854.6411955178537</v>
      </c>
      <c r="H11" s="43">
        <f t="shared" si="1"/>
        <v>1934.3907669251212</v>
      </c>
    </row>
    <row r="12" spans="1:8" ht="12.75">
      <c r="A12" s="5" t="s">
        <v>84</v>
      </c>
      <c r="B12" s="18">
        <v>2</v>
      </c>
      <c r="C12" s="18">
        <v>0.2</v>
      </c>
      <c r="D12" s="18">
        <v>5.2</v>
      </c>
      <c r="E12" s="18">
        <v>5</v>
      </c>
      <c r="F12" s="18">
        <v>4.7</v>
      </c>
      <c r="G12" s="18">
        <v>4.4</v>
      </c>
      <c r="H12" s="18">
        <v>4.3</v>
      </c>
    </row>
    <row r="13" spans="1:8" ht="12.75">
      <c r="A13" s="2" t="s">
        <v>85</v>
      </c>
      <c r="B13" s="18">
        <v>0.7</v>
      </c>
      <c r="C13" s="18">
        <v>3</v>
      </c>
      <c r="D13" s="18">
        <v>5.2</v>
      </c>
      <c r="E13" s="18">
        <v>4.9</v>
      </c>
      <c r="F13" s="18">
        <v>4.6</v>
      </c>
      <c r="G13" s="18">
        <v>4.3</v>
      </c>
      <c r="H13" s="18">
        <v>4.3</v>
      </c>
    </row>
    <row r="14" spans="2:8" ht="12.75">
      <c r="B14" s="18"/>
      <c r="C14" s="18"/>
      <c r="D14" s="18"/>
      <c r="E14" s="18"/>
      <c r="F14" s="18"/>
      <c r="G14" s="18"/>
      <c r="H14" s="18"/>
    </row>
    <row r="15" spans="1:8" ht="12.75">
      <c r="A15" s="7" t="s">
        <v>86</v>
      </c>
      <c r="B15" s="18">
        <v>193.6</v>
      </c>
      <c r="C15" s="18">
        <v>208.9</v>
      </c>
      <c r="D15" s="18">
        <v>221.5</v>
      </c>
      <c r="E15" s="18">
        <v>232.5</v>
      </c>
      <c r="F15" s="18">
        <v>243.4</v>
      </c>
      <c r="G15" s="18">
        <v>254.6</v>
      </c>
      <c r="H15" s="18">
        <v>266</v>
      </c>
    </row>
    <row r="16" spans="1:8" ht="12.75">
      <c r="A16" s="2" t="s">
        <v>87</v>
      </c>
      <c r="B16" s="18">
        <v>199.58</v>
      </c>
      <c r="C16" s="18">
        <f aca="true" t="shared" si="2" ref="C16:H16">B16*(1+0.01*C18)</f>
        <v>213.94976000000003</v>
      </c>
      <c r="D16" s="18">
        <f t="shared" si="2"/>
        <v>225.7169968</v>
      </c>
      <c r="E16" s="18">
        <f t="shared" si="2"/>
        <v>236.7771296432</v>
      </c>
      <c r="F16" s="18">
        <f t="shared" si="2"/>
        <v>247.66887760678722</v>
      </c>
      <c r="G16" s="18">
        <f t="shared" si="2"/>
        <v>259.0616459766994</v>
      </c>
      <c r="H16" s="18">
        <f t="shared" si="2"/>
        <v>270.4603583996742</v>
      </c>
    </row>
    <row r="17" spans="1:8" ht="12.75">
      <c r="A17" s="5" t="s">
        <v>80</v>
      </c>
      <c r="B17" s="18">
        <v>9.1</v>
      </c>
      <c r="C17" s="18">
        <v>7.9</v>
      </c>
      <c r="D17" s="18">
        <v>6</v>
      </c>
      <c r="E17" s="18">
        <v>5</v>
      </c>
      <c r="F17" s="18">
        <v>4.7</v>
      </c>
      <c r="G17" s="18">
        <v>4.6</v>
      </c>
      <c r="H17" s="18">
        <v>4.5</v>
      </c>
    </row>
    <row r="18" spans="1:8" ht="12.75">
      <c r="A18" s="7" t="s">
        <v>88</v>
      </c>
      <c r="B18" s="18">
        <v>8.6</v>
      </c>
      <c r="C18" s="18">
        <v>7.2</v>
      </c>
      <c r="D18" s="18">
        <v>5.5</v>
      </c>
      <c r="E18" s="18">
        <v>4.9</v>
      </c>
      <c r="F18" s="18">
        <v>4.6</v>
      </c>
      <c r="G18" s="18">
        <v>4.6</v>
      </c>
      <c r="H18" s="18">
        <v>4.4</v>
      </c>
    </row>
    <row r="19" spans="2:8" ht="12.75">
      <c r="B19" s="18"/>
      <c r="C19" s="18"/>
      <c r="D19" s="18"/>
      <c r="E19" s="18"/>
      <c r="F19" s="18"/>
      <c r="G19" s="18"/>
      <c r="H19" s="18"/>
    </row>
    <row r="20" spans="1:8" ht="12.75">
      <c r="A20" s="7" t="s">
        <v>89</v>
      </c>
      <c r="B20" s="18">
        <v>272.3</v>
      </c>
      <c r="C20" s="18">
        <v>292.1</v>
      </c>
      <c r="D20" s="18">
        <v>309.5</v>
      </c>
      <c r="E20" s="18">
        <v>323.8</v>
      </c>
      <c r="F20" s="18">
        <v>339.2</v>
      </c>
      <c r="G20" s="18">
        <v>354.8</v>
      </c>
      <c r="H20" s="18">
        <v>370.8</v>
      </c>
    </row>
    <row r="21" spans="1:8" ht="12.75">
      <c r="A21" s="5" t="s">
        <v>64</v>
      </c>
      <c r="B21" s="18">
        <v>10.3</v>
      </c>
      <c r="C21" s="18">
        <v>7.3</v>
      </c>
      <c r="D21" s="18">
        <v>6</v>
      </c>
      <c r="E21" s="18">
        <v>4.6</v>
      </c>
      <c r="F21" s="18">
        <v>4.8</v>
      </c>
      <c r="G21" s="18">
        <v>4.6</v>
      </c>
      <c r="H21" s="18">
        <v>4.5</v>
      </c>
    </row>
    <row r="22" spans="2:8" ht="12.75">
      <c r="B22" s="18"/>
      <c r="C22" s="18"/>
      <c r="D22" s="18"/>
      <c r="E22" s="18"/>
      <c r="F22" s="18"/>
      <c r="G22" s="18"/>
      <c r="H22" s="18"/>
    </row>
    <row r="23" spans="1:8" ht="12.75">
      <c r="A23" s="7" t="s">
        <v>93</v>
      </c>
      <c r="B23" s="18">
        <v>7.6</v>
      </c>
      <c r="C23" s="18">
        <v>8.9</v>
      </c>
      <c r="D23" s="18">
        <v>7.9</v>
      </c>
      <c r="E23" s="18">
        <v>7.1</v>
      </c>
      <c r="F23" s="18">
        <v>6.4</v>
      </c>
      <c r="G23" s="18">
        <v>5.8</v>
      </c>
      <c r="H23" s="18">
        <v>5.3</v>
      </c>
    </row>
    <row r="24" spans="1:8" ht="12.75">
      <c r="A24" s="7"/>
      <c r="B24" s="18"/>
      <c r="C24" s="18"/>
      <c r="D24" s="18"/>
      <c r="E24" s="18"/>
      <c r="F24" s="18"/>
      <c r="G24" s="18"/>
      <c r="H24" s="18"/>
    </row>
    <row r="25" spans="1:8" ht="12.75">
      <c r="A25" s="2" t="s">
        <v>150</v>
      </c>
      <c r="B25" s="43">
        <v>2404</v>
      </c>
      <c r="C25" s="43">
        <v>2641</v>
      </c>
      <c r="D25" s="43">
        <v>2887</v>
      </c>
      <c r="E25" s="43">
        <v>3121</v>
      </c>
      <c r="F25" s="43">
        <v>3411</v>
      </c>
      <c r="G25" s="43">
        <v>3723</v>
      </c>
      <c r="H25" s="43">
        <v>4057</v>
      </c>
    </row>
    <row r="26" spans="1:8" ht="12.75">
      <c r="A26" s="2" t="s">
        <v>148</v>
      </c>
      <c r="B26" s="43">
        <v>1483</v>
      </c>
      <c r="C26" s="43">
        <v>1605</v>
      </c>
      <c r="D26" s="43">
        <v>1747</v>
      </c>
      <c r="E26" s="43">
        <v>1887</v>
      </c>
      <c r="F26" s="43">
        <v>2065</v>
      </c>
      <c r="G26" s="43">
        <v>2256</v>
      </c>
      <c r="H26" s="43">
        <v>2458</v>
      </c>
    </row>
    <row r="27" spans="1:8" ht="12.75">
      <c r="A27" s="2" t="s">
        <v>149</v>
      </c>
      <c r="B27" s="43">
        <v>230</v>
      </c>
      <c r="C27" s="43">
        <v>215</v>
      </c>
      <c r="D27" s="43">
        <v>260</v>
      </c>
      <c r="E27" s="43">
        <v>314</v>
      </c>
      <c r="F27" s="43">
        <v>330</v>
      </c>
      <c r="G27" s="43">
        <v>317</v>
      </c>
      <c r="H27" s="43">
        <v>334</v>
      </c>
    </row>
    <row r="28" spans="2:8" ht="12.75">
      <c r="B28" s="18"/>
      <c r="C28" s="18"/>
      <c r="D28" s="18"/>
      <c r="E28" s="18"/>
      <c r="F28" s="18"/>
      <c r="G28" s="18"/>
      <c r="H28" s="18"/>
    </row>
    <row r="29" spans="1:8" ht="12.75">
      <c r="A29" s="41" t="s">
        <v>153</v>
      </c>
      <c r="B29" s="18">
        <v>14.1</v>
      </c>
      <c r="C29" s="18">
        <v>11.7</v>
      </c>
      <c r="D29" s="18">
        <v>10.5</v>
      </c>
      <c r="E29" s="18">
        <v>9.5</v>
      </c>
      <c r="F29" s="18">
        <v>8.5</v>
      </c>
      <c r="G29" s="18">
        <v>7</v>
      </c>
      <c r="H29" s="18">
        <v>5.5</v>
      </c>
    </row>
    <row r="30" spans="2:8" ht="12.75">
      <c r="B30" s="18"/>
      <c r="C30" s="18"/>
      <c r="D30" s="18"/>
      <c r="E30" s="18"/>
      <c r="F30" s="18"/>
      <c r="G30" s="18"/>
      <c r="H30" s="18"/>
    </row>
    <row r="31" spans="1:8" ht="12.75">
      <c r="A31" s="41"/>
      <c r="B31" s="18"/>
      <c r="C31" s="18"/>
      <c r="D31" s="18"/>
      <c r="E31" s="18"/>
      <c r="F31" s="18"/>
      <c r="G31" s="18"/>
      <c r="H31" s="18"/>
    </row>
    <row r="32" spans="1:8" ht="12.75">
      <c r="A32" s="12"/>
      <c r="B32" s="18"/>
      <c r="C32" s="18"/>
      <c r="D32" s="18"/>
      <c r="E32" s="18"/>
      <c r="F32" s="18"/>
      <c r="G32" s="18"/>
      <c r="H32" s="18"/>
    </row>
    <row r="33" spans="2:8" ht="12.75">
      <c r="B33" s="19"/>
      <c r="C33" s="18"/>
      <c r="D33" s="18"/>
      <c r="E33" s="18"/>
      <c r="F33" s="18"/>
      <c r="G33" s="18"/>
      <c r="H33" s="18"/>
    </row>
    <row r="34" spans="2:8" ht="12.75">
      <c r="B34" s="19"/>
      <c r="C34" s="18"/>
      <c r="D34" s="18"/>
      <c r="E34" s="18"/>
      <c r="F34" s="18"/>
      <c r="G34" s="18"/>
      <c r="H34" s="18"/>
    </row>
    <row r="35" spans="2:8" ht="12.75">
      <c r="B35" s="19"/>
      <c r="C35" s="18"/>
      <c r="D35" s="18"/>
      <c r="E35" s="18"/>
      <c r="F35" s="18"/>
      <c r="G35" s="18"/>
      <c r="H35" s="18"/>
    </row>
    <row r="36" spans="2:8" ht="12.75">
      <c r="B36" s="19"/>
      <c r="C36" s="18"/>
      <c r="D36" s="18"/>
      <c r="E36" s="18"/>
      <c r="F36" s="18"/>
      <c r="G36" s="18"/>
      <c r="H36" s="18"/>
    </row>
    <row r="37" spans="2:8" ht="12.75">
      <c r="B37" s="18"/>
      <c r="C37" s="18"/>
      <c r="D37" s="18"/>
      <c r="E37" s="18"/>
      <c r="F37" s="18"/>
      <c r="G37" s="18"/>
      <c r="H37" s="18"/>
    </row>
    <row r="38" spans="2:8" ht="12.75">
      <c r="B38" s="18"/>
      <c r="C38" s="18"/>
      <c r="D38" s="18"/>
      <c r="E38" s="18"/>
      <c r="F38" s="18"/>
      <c r="G38" s="18"/>
      <c r="H38" s="18"/>
    </row>
    <row r="39" spans="2:8" ht="12.75">
      <c r="B39" s="19"/>
      <c r="C39" s="18"/>
      <c r="D39" s="18"/>
      <c r="E39" s="18"/>
      <c r="F39" s="18"/>
      <c r="G39" s="18"/>
      <c r="H39" s="18"/>
    </row>
    <row r="40" spans="2:8" ht="12.75">
      <c r="B40" s="19"/>
      <c r="C40" s="18"/>
      <c r="D40" s="18"/>
      <c r="E40" s="18"/>
      <c r="F40" s="18"/>
      <c r="G40" s="18"/>
      <c r="H40" s="18"/>
    </row>
    <row r="41" spans="2:8" ht="12.75">
      <c r="B41" s="19"/>
      <c r="C41" s="18"/>
      <c r="D41" s="18"/>
      <c r="E41" s="18"/>
      <c r="F41" s="18"/>
      <c r="G41" s="18"/>
      <c r="H41" s="18"/>
    </row>
    <row r="42" spans="2:8" ht="12.75">
      <c r="B42" s="19"/>
      <c r="C42" s="18"/>
      <c r="D42" s="18"/>
      <c r="E42" s="18"/>
      <c r="F42" s="18"/>
      <c r="G42" s="18"/>
      <c r="H42" s="18"/>
    </row>
    <row r="43" spans="2:8" ht="12.75">
      <c r="B43" s="19"/>
      <c r="C43" s="18"/>
      <c r="D43" s="18"/>
      <c r="E43" s="18"/>
      <c r="F43" s="18"/>
      <c r="G43" s="18"/>
      <c r="H43" s="18"/>
    </row>
    <row r="44" spans="3:8" ht="12.75"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H70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92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1982</v>
      </c>
      <c r="C3" s="10">
        <v>1983</v>
      </c>
      <c r="D3" s="10">
        <v>1984</v>
      </c>
      <c r="E3" s="10">
        <v>1985</v>
      </c>
      <c r="F3" s="10">
        <v>1986</v>
      </c>
      <c r="G3" s="10">
        <v>1987</v>
      </c>
      <c r="H3" s="10">
        <v>1988</v>
      </c>
    </row>
    <row r="5" spans="1:8" ht="12.75">
      <c r="A5" s="5" t="s">
        <v>78</v>
      </c>
      <c r="B5" s="11">
        <v>3058</v>
      </c>
      <c r="C5" s="11">
        <v>3262</v>
      </c>
      <c r="D5" s="11">
        <v>3566</v>
      </c>
      <c r="E5" s="11">
        <v>3890</v>
      </c>
      <c r="F5" s="11">
        <v>4232</v>
      </c>
      <c r="G5" s="11">
        <v>4599</v>
      </c>
      <c r="H5" s="11">
        <v>4995</v>
      </c>
    </row>
    <row r="6" spans="1:8" ht="12.75">
      <c r="A6" s="2" t="s">
        <v>79</v>
      </c>
      <c r="B6" s="11">
        <v>3101.3</v>
      </c>
      <c r="C6" s="11">
        <f aca="true" t="shared" si="0" ref="C6:H6">B6*(1+0.01*C8)</f>
        <v>3374.2144000000003</v>
      </c>
      <c r="D6" s="11">
        <f t="shared" si="0"/>
        <v>3684.6421248000006</v>
      </c>
      <c r="E6" s="11">
        <f t="shared" si="0"/>
        <v>4016.259916032001</v>
      </c>
      <c r="F6" s="11">
        <f t="shared" si="0"/>
        <v>4365.674528726785</v>
      </c>
      <c r="G6" s="11">
        <f t="shared" si="0"/>
        <v>4745.488212726015</v>
      </c>
      <c r="H6" s="11">
        <f t="shared" si="0"/>
        <v>5153.600199020453</v>
      </c>
    </row>
    <row r="7" spans="1:8" ht="12.75">
      <c r="A7" s="5" t="s">
        <v>80</v>
      </c>
      <c r="B7" s="18">
        <v>4.1</v>
      </c>
      <c r="C7" s="18">
        <v>6.7</v>
      </c>
      <c r="D7" s="18">
        <v>9.3</v>
      </c>
      <c r="E7" s="18">
        <v>9.1</v>
      </c>
      <c r="F7" s="18">
        <v>8.8</v>
      </c>
      <c r="G7" s="18">
        <v>8.7</v>
      </c>
      <c r="H7" s="18">
        <v>8.6</v>
      </c>
    </row>
    <row r="8" spans="1:8" ht="12.75">
      <c r="A8" s="2" t="s">
        <v>81</v>
      </c>
      <c r="B8" s="18">
        <v>3.3</v>
      </c>
      <c r="C8" s="18">
        <v>8.8</v>
      </c>
      <c r="D8" s="18">
        <v>9.2</v>
      </c>
      <c r="E8" s="18">
        <v>9</v>
      </c>
      <c r="F8" s="18">
        <v>8.7</v>
      </c>
      <c r="G8" s="18">
        <v>8.7</v>
      </c>
      <c r="H8" s="18">
        <v>8.6</v>
      </c>
    </row>
    <row r="9" spans="2:8" ht="12.75">
      <c r="B9" s="18"/>
      <c r="C9" s="18"/>
      <c r="D9" s="18"/>
      <c r="E9" s="18"/>
      <c r="F9" s="18"/>
      <c r="G9" s="18"/>
      <c r="H9" s="18"/>
    </row>
    <row r="10" spans="1:8" ht="12.75">
      <c r="A10" s="5" t="s">
        <v>82</v>
      </c>
      <c r="B10" s="42">
        <v>1476</v>
      </c>
      <c r="C10" s="42">
        <v>1496</v>
      </c>
      <c r="D10" s="42">
        <v>1555</v>
      </c>
      <c r="E10" s="42">
        <v>1617</v>
      </c>
      <c r="F10" s="42">
        <v>1682</v>
      </c>
      <c r="G10" s="42">
        <v>1749</v>
      </c>
      <c r="H10" s="42">
        <v>1819</v>
      </c>
    </row>
    <row r="11" spans="1:8" ht="12.75">
      <c r="A11" s="2" t="s">
        <v>83</v>
      </c>
      <c r="B11" s="42">
        <v>1471.7</v>
      </c>
      <c r="C11" s="42">
        <f aca="true" t="shared" si="1" ref="C11:H11">B11*(1+0.01*C13)</f>
        <v>1517.3227</v>
      </c>
      <c r="D11" s="42">
        <f t="shared" si="1"/>
        <v>1578.015608</v>
      </c>
      <c r="E11" s="42">
        <f t="shared" si="1"/>
        <v>1641.13623232</v>
      </c>
      <c r="F11" s="42">
        <f t="shared" si="1"/>
        <v>1706.7816816128002</v>
      </c>
      <c r="G11" s="42">
        <f t="shared" si="1"/>
        <v>1775.0529488773122</v>
      </c>
      <c r="H11" s="42">
        <f t="shared" si="1"/>
        <v>1846.0550668324047</v>
      </c>
    </row>
    <row r="12" spans="1:8" ht="12.75">
      <c r="A12" s="5" t="s">
        <v>84</v>
      </c>
      <c r="B12" s="18">
        <v>-1.8</v>
      </c>
      <c r="C12" s="18">
        <v>1.4</v>
      </c>
      <c r="D12" s="18">
        <v>3.9</v>
      </c>
      <c r="E12" s="18">
        <v>4</v>
      </c>
      <c r="F12" s="18">
        <v>4</v>
      </c>
      <c r="G12" s="18">
        <v>4</v>
      </c>
      <c r="H12" s="18">
        <v>4</v>
      </c>
    </row>
    <row r="13" spans="1:8" ht="12.75">
      <c r="A13" s="2" t="s">
        <v>85</v>
      </c>
      <c r="B13" s="18">
        <v>-1.2</v>
      </c>
      <c r="C13" s="18">
        <v>3.1</v>
      </c>
      <c r="D13" s="18">
        <v>4</v>
      </c>
      <c r="E13" s="18">
        <v>4</v>
      </c>
      <c r="F13" s="18">
        <v>4</v>
      </c>
      <c r="G13" s="18">
        <v>4</v>
      </c>
      <c r="H13" s="18">
        <v>4</v>
      </c>
    </row>
    <row r="14" spans="2:8" ht="12.75">
      <c r="B14" s="18"/>
      <c r="C14" s="18"/>
      <c r="D14" s="18"/>
      <c r="E14" s="18"/>
      <c r="F14" s="18"/>
      <c r="G14" s="18"/>
      <c r="H14" s="18"/>
    </row>
    <row r="15" spans="1:8" ht="12.75">
      <c r="A15" s="7" t="s">
        <v>86</v>
      </c>
      <c r="B15" s="18">
        <v>207.2</v>
      </c>
      <c r="C15" s="18">
        <v>218.1</v>
      </c>
      <c r="D15" s="18">
        <v>229.4</v>
      </c>
      <c r="E15" s="18">
        <v>240.6</v>
      </c>
      <c r="F15" s="18">
        <v>251.7</v>
      </c>
      <c r="G15" s="18">
        <v>263</v>
      </c>
      <c r="H15" s="18">
        <v>274.7</v>
      </c>
    </row>
    <row r="16" spans="1:8" ht="12.75">
      <c r="A16" s="2" t="s">
        <v>87</v>
      </c>
      <c r="B16" s="18">
        <v>210.73</v>
      </c>
      <c r="C16" s="18">
        <f aca="true" t="shared" si="2" ref="C16:H16">B16*(1+0.01*C18)</f>
        <v>222.53088</v>
      </c>
      <c r="D16" s="18">
        <f t="shared" si="2"/>
        <v>233.657424</v>
      </c>
      <c r="E16" s="18">
        <f t="shared" si="2"/>
        <v>244.872980352</v>
      </c>
      <c r="F16" s="18">
        <f t="shared" si="2"/>
        <v>255.89226446784</v>
      </c>
      <c r="G16" s="18">
        <f t="shared" si="2"/>
        <v>267.40741636889277</v>
      </c>
      <c r="H16" s="18">
        <f t="shared" si="2"/>
        <v>279.17334268912407</v>
      </c>
    </row>
    <row r="17" spans="1:8" ht="12.75">
      <c r="A17" s="5" t="s">
        <v>80</v>
      </c>
      <c r="B17" s="18">
        <v>6</v>
      </c>
      <c r="C17" s="18">
        <v>5.2</v>
      </c>
      <c r="D17" s="18">
        <v>5.2</v>
      </c>
      <c r="E17" s="18">
        <v>4.9</v>
      </c>
      <c r="F17" s="18">
        <v>4.6</v>
      </c>
      <c r="G17" s="18">
        <v>4.5</v>
      </c>
      <c r="H17" s="18">
        <v>4.4</v>
      </c>
    </row>
    <row r="18" spans="1:8" ht="12.75">
      <c r="A18" s="7" t="s">
        <v>88</v>
      </c>
      <c r="B18" s="18">
        <v>4.6</v>
      </c>
      <c r="C18" s="18">
        <v>5.6</v>
      </c>
      <c r="D18" s="18">
        <v>5</v>
      </c>
      <c r="E18" s="18">
        <v>4.8</v>
      </c>
      <c r="F18" s="18">
        <v>4.5</v>
      </c>
      <c r="G18" s="18">
        <v>4.5</v>
      </c>
      <c r="H18" s="18">
        <v>4.4</v>
      </c>
    </row>
    <row r="19" spans="2:8" ht="12.75">
      <c r="B19" s="18"/>
      <c r="C19" s="18"/>
      <c r="D19" s="18"/>
      <c r="E19" s="18"/>
      <c r="F19" s="18"/>
      <c r="G19" s="18"/>
      <c r="H19" s="18"/>
    </row>
    <row r="20" spans="1:8" ht="12.75">
      <c r="A20" s="7" t="s">
        <v>89</v>
      </c>
      <c r="B20" s="18">
        <v>288.6</v>
      </c>
      <c r="C20" s="18">
        <v>302.9</v>
      </c>
      <c r="D20" s="18">
        <v>316.8</v>
      </c>
      <c r="E20" s="18">
        <v>331.4</v>
      </c>
      <c r="F20" s="18">
        <v>346.6</v>
      </c>
      <c r="G20" s="18">
        <v>362.2</v>
      </c>
      <c r="H20" s="18">
        <v>378.3</v>
      </c>
    </row>
    <row r="21" spans="1:8" ht="12.75">
      <c r="A21" s="5" t="s">
        <v>64</v>
      </c>
      <c r="B21" s="18">
        <v>6</v>
      </c>
      <c r="C21" s="18">
        <v>4.9</v>
      </c>
      <c r="D21" s="18">
        <v>4.6</v>
      </c>
      <c r="E21" s="18">
        <v>4.6</v>
      </c>
      <c r="F21" s="18">
        <v>4.6</v>
      </c>
      <c r="G21" s="18">
        <v>4.5</v>
      </c>
      <c r="H21" s="18">
        <v>4.4</v>
      </c>
    </row>
    <row r="22" spans="2:8" ht="12.75">
      <c r="B22" s="18"/>
      <c r="C22" s="18"/>
      <c r="D22" s="18"/>
      <c r="E22" s="18"/>
      <c r="F22" s="18"/>
      <c r="G22" s="18"/>
      <c r="H22" s="18"/>
    </row>
    <row r="23" spans="1:8" ht="12.75">
      <c r="A23" s="7" t="s">
        <v>93</v>
      </c>
      <c r="B23" s="18">
        <v>9.5</v>
      </c>
      <c r="C23" s="18">
        <v>10.7</v>
      </c>
      <c r="D23" s="18">
        <v>9.9</v>
      </c>
      <c r="E23" s="18">
        <v>8.9</v>
      </c>
      <c r="F23" s="18">
        <v>8.1</v>
      </c>
      <c r="G23" s="18">
        <v>7.3</v>
      </c>
      <c r="H23" s="18">
        <v>6.5</v>
      </c>
    </row>
    <row r="24" spans="2:8" ht="12.75">
      <c r="B24" s="18"/>
      <c r="C24" s="18"/>
      <c r="D24" s="18"/>
      <c r="E24" s="18"/>
      <c r="F24" s="18"/>
      <c r="G24" s="18"/>
      <c r="H24" s="18"/>
    </row>
    <row r="25" spans="1:8" ht="12.75">
      <c r="A25" s="2" t="s">
        <v>150</v>
      </c>
      <c r="B25" s="42">
        <v>2570</v>
      </c>
      <c r="C25" s="42">
        <v>2727</v>
      </c>
      <c r="D25" s="42">
        <v>2935</v>
      </c>
      <c r="E25" s="42">
        <v>3142</v>
      </c>
      <c r="F25" s="42">
        <v>3377</v>
      </c>
      <c r="G25" s="42">
        <v>3661</v>
      </c>
      <c r="H25" s="42">
        <v>3956</v>
      </c>
    </row>
    <row r="26" spans="1:8" ht="12.75">
      <c r="A26" s="2" t="s">
        <v>148</v>
      </c>
      <c r="B26" s="42">
        <v>1560</v>
      </c>
      <c r="C26" s="42">
        <v>1640</v>
      </c>
      <c r="D26" s="42">
        <v>1780</v>
      </c>
      <c r="E26" s="42">
        <v>1921</v>
      </c>
      <c r="F26" s="42">
        <v>2090</v>
      </c>
      <c r="G26" s="42">
        <v>2281</v>
      </c>
      <c r="H26" s="42">
        <v>2483</v>
      </c>
    </row>
    <row r="27" spans="1:8" ht="12.75">
      <c r="A27" s="2" t="s">
        <v>149</v>
      </c>
      <c r="B27" s="42">
        <v>175</v>
      </c>
      <c r="C27" s="42">
        <v>177</v>
      </c>
      <c r="D27" s="42">
        <v>206</v>
      </c>
      <c r="E27" s="42">
        <v>246</v>
      </c>
      <c r="F27" s="42">
        <v>296</v>
      </c>
      <c r="G27" s="42">
        <v>316</v>
      </c>
      <c r="H27" s="42">
        <v>329</v>
      </c>
    </row>
    <row r="28" spans="2:8" ht="12.75">
      <c r="B28" s="18"/>
      <c r="C28" s="18"/>
      <c r="D28" s="18"/>
      <c r="E28" s="18"/>
      <c r="F28" s="18"/>
      <c r="G28" s="18"/>
      <c r="H28" s="18"/>
    </row>
    <row r="29" spans="1:8" ht="12.75">
      <c r="A29" s="2" t="s">
        <v>90</v>
      </c>
      <c r="B29" s="18">
        <v>10.7</v>
      </c>
      <c r="C29" s="18">
        <v>8</v>
      </c>
      <c r="D29" s="18">
        <v>7.9</v>
      </c>
      <c r="E29" s="18">
        <v>7.4</v>
      </c>
      <c r="F29" s="18">
        <v>6.8</v>
      </c>
      <c r="G29" s="18">
        <v>6.5</v>
      </c>
      <c r="H29" s="18">
        <v>6.1</v>
      </c>
    </row>
    <row r="30" spans="1:8" ht="12.75">
      <c r="A30" s="41" t="s">
        <v>151</v>
      </c>
      <c r="B30" s="18">
        <v>13</v>
      </c>
      <c r="C30" s="18">
        <v>10.2</v>
      </c>
      <c r="D30" s="18">
        <v>9.8</v>
      </c>
      <c r="E30" s="18">
        <v>9</v>
      </c>
      <c r="F30" s="18">
        <v>8</v>
      </c>
      <c r="G30" s="18">
        <v>7.4</v>
      </c>
      <c r="H30" s="18">
        <v>6.7</v>
      </c>
    </row>
    <row r="31" spans="2:8" ht="12.75">
      <c r="B31" s="18"/>
      <c r="C31" s="18"/>
      <c r="D31" s="18"/>
      <c r="E31" s="18"/>
      <c r="F31" s="18"/>
      <c r="G31" s="18"/>
      <c r="H31" s="18"/>
    </row>
    <row r="32" spans="2:8" ht="12.75">
      <c r="B32" s="18"/>
      <c r="C32" s="18"/>
      <c r="D32" s="18"/>
      <c r="E32" s="18"/>
      <c r="F32" s="18"/>
      <c r="G32" s="18"/>
      <c r="H32" s="18"/>
    </row>
    <row r="33" spans="1:8" ht="12.75">
      <c r="A33" s="12"/>
      <c r="B33" s="18"/>
      <c r="C33" s="18"/>
      <c r="D33" s="18"/>
      <c r="E33" s="18"/>
      <c r="F33" s="18"/>
      <c r="G33" s="18"/>
      <c r="H33" s="18"/>
    </row>
    <row r="34" spans="2:8" ht="12.75">
      <c r="B34" s="19"/>
      <c r="C34" s="18"/>
      <c r="D34" s="18"/>
      <c r="E34" s="18"/>
      <c r="F34" s="18"/>
      <c r="G34" s="18"/>
      <c r="H34" s="18"/>
    </row>
    <row r="35" spans="2:8" ht="12.75">
      <c r="B35" s="19"/>
      <c r="C35" s="18"/>
      <c r="D35" s="18"/>
      <c r="E35" s="18"/>
      <c r="F35" s="18"/>
      <c r="G35" s="18"/>
      <c r="H35" s="18"/>
    </row>
    <row r="36" spans="2:8" ht="12.75">
      <c r="B36" s="19"/>
      <c r="C36" s="18"/>
      <c r="D36" s="18"/>
      <c r="E36" s="18"/>
      <c r="F36" s="18"/>
      <c r="G36" s="18"/>
      <c r="H36" s="18"/>
    </row>
    <row r="37" spans="2:8" ht="12.75">
      <c r="B37" s="19"/>
      <c r="C37" s="18"/>
      <c r="D37" s="18"/>
      <c r="E37" s="18"/>
      <c r="F37" s="18"/>
      <c r="G37" s="18"/>
      <c r="H37" s="18"/>
    </row>
    <row r="38" spans="2:8" ht="12.75">
      <c r="B38" s="19"/>
      <c r="C38" s="18"/>
      <c r="D38" s="18"/>
      <c r="E38" s="18"/>
      <c r="F38" s="18"/>
      <c r="G38" s="18"/>
      <c r="H38" s="18"/>
    </row>
    <row r="39" spans="2:8" ht="12.75">
      <c r="B39" s="19"/>
      <c r="C39" s="18"/>
      <c r="D39" s="18"/>
      <c r="E39" s="18"/>
      <c r="F39" s="18"/>
      <c r="G39" s="18"/>
      <c r="H39" s="18"/>
    </row>
    <row r="40" spans="2:8" ht="12.75">
      <c r="B40" s="19"/>
      <c r="C40" s="18"/>
      <c r="D40" s="18"/>
      <c r="E40" s="18"/>
      <c r="F40" s="18"/>
      <c r="G40" s="18"/>
      <c r="H40" s="18"/>
    </row>
    <row r="41" spans="2:8" ht="12.75">
      <c r="B41" s="19"/>
      <c r="C41" s="18"/>
      <c r="D41" s="18"/>
      <c r="E41" s="18"/>
      <c r="F41" s="18"/>
      <c r="G41" s="18"/>
      <c r="H41" s="18"/>
    </row>
    <row r="42" spans="2:8" ht="12.75">
      <c r="B42" s="19"/>
      <c r="C42" s="18"/>
      <c r="D42" s="18"/>
      <c r="E42" s="18"/>
      <c r="F42" s="18"/>
      <c r="G42" s="18"/>
      <c r="H42" s="18"/>
    </row>
    <row r="43" spans="2:8" ht="12.75">
      <c r="B43" s="19"/>
      <c r="C43" s="18"/>
      <c r="D43" s="18"/>
      <c r="E43" s="18"/>
      <c r="F43" s="18"/>
      <c r="G43" s="18"/>
      <c r="H43" s="18"/>
    </row>
    <row r="44" spans="2:8" ht="12.75">
      <c r="B44" s="19"/>
      <c r="C44" s="18"/>
      <c r="D44" s="18"/>
      <c r="E44" s="18"/>
      <c r="F44" s="18"/>
      <c r="G44" s="18"/>
      <c r="H44" s="18"/>
    </row>
    <row r="45" spans="3:8" ht="12.75"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  <row r="70" spans="2:8" ht="12.75">
      <c r="B70" s="8"/>
      <c r="C70" s="8"/>
      <c r="D70" s="8"/>
      <c r="E70" s="8"/>
      <c r="F70" s="8"/>
      <c r="G70" s="8"/>
      <c r="H70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H90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94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1983</v>
      </c>
      <c r="C3" s="10">
        <v>1984</v>
      </c>
      <c r="D3" s="10">
        <v>1985</v>
      </c>
      <c r="E3" s="10">
        <v>1986</v>
      </c>
      <c r="F3" s="10">
        <v>1987</v>
      </c>
      <c r="G3" s="10">
        <v>1988</v>
      </c>
      <c r="H3" s="10">
        <v>1989</v>
      </c>
    </row>
    <row r="5" spans="1:8" ht="12.75">
      <c r="A5" s="5" t="s">
        <v>78</v>
      </c>
      <c r="B5" s="11">
        <v>3309</v>
      </c>
      <c r="C5" s="11">
        <v>3642</v>
      </c>
      <c r="D5" s="11">
        <v>3974</v>
      </c>
      <c r="E5" s="11">
        <v>4319</v>
      </c>
      <c r="F5" s="11">
        <v>4681</v>
      </c>
      <c r="G5" s="11">
        <v>5059</v>
      </c>
      <c r="H5" s="11">
        <v>5445</v>
      </c>
    </row>
    <row r="6" spans="1:8" ht="12.75">
      <c r="A6" s="2" t="s">
        <v>79</v>
      </c>
      <c r="B6" s="11">
        <v>3432</v>
      </c>
      <c r="C6" s="11">
        <f aca="true" t="shared" si="0" ref="C6:H6">B6*(1+0.01*C8)</f>
        <v>3768.3360000000002</v>
      </c>
      <c r="D6" s="11">
        <f t="shared" si="0"/>
        <v>4103.717904</v>
      </c>
      <c r="E6" s="11">
        <f t="shared" si="0"/>
        <v>4456.637643744</v>
      </c>
      <c r="F6" s="11">
        <f t="shared" si="0"/>
        <v>4826.538568174752</v>
      </c>
      <c r="G6" s="11">
        <f t="shared" si="0"/>
        <v>5212.661653628733</v>
      </c>
      <c r="H6" s="11">
        <f t="shared" si="0"/>
        <v>5598.398615997259</v>
      </c>
    </row>
    <row r="7" spans="1:8" ht="12.75">
      <c r="A7" s="5" t="s">
        <v>80</v>
      </c>
      <c r="B7" s="8">
        <v>7.7</v>
      </c>
      <c r="C7" s="8">
        <v>10.1</v>
      </c>
      <c r="D7" s="8">
        <v>9.1</v>
      </c>
      <c r="E7" s="8">
        <v>8.7</v>
      </c>
      <c r="F7" s="8">
        <v>8.4</v>
      </c>
      <c r="G7" s="8">
        <v>8.1</v>
      </c>
      <c r="H7" s="8">
        <v>7.6</v>
      </c>
    </row>
    <row r="8" spans="1:8" ht="12.75">
      <c r="A8" s="2" t="s">
        <v>81</v>
      </c>
      <c r="B8" s="8">
        <v>10.4</v>
      </c>
      <c r="C8" s="8">
        <v>9.8</v>
      </c>
      <c r="D8" s="8">
        <v>8.9</v>
      </c>
      <c r="E8" s="8">
        <v>8.6</v>
      </c>
      <c r="F8" s="8">
        <v>8.3</v>
      </c>
      <c r="G8" s="8">
        <v>8</v>
      </c>
      <c r="H8" s="8">
        <v>7.4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5" t="s">
        <v>82</v>
      </c>
      <c r="B10" s="11">
        <v>1535</v>
      </c>
      <c r="C10" s="11">
        <v>1616</v>
      </c>
      <c r="D10" s="11">
        <v>1682</v>
      </c>
      <c r="E10" s="11">
        <v>1750</v>
      </c>
      <c r="F10" s="11">
        <v>1820</v>
      </c>
      <c r="G10" s="11">
        <v>1892</v>
      </c>
      <c r="H10" s="11">
        <v>1966</v>
      </c>
    </row>
    <row r="11" spans="1:8" ht="12.75">
      <c r="A11" s="2" t="s">
        <v>83</v>
      </c>
      <c r="B11" s="11">
        <v>1570.5</v>
      </c>
      <c r="C11" s="11">
        <f aca="true" t="shared" si="1" ref="C11:H11">B11*(1+0.01*C13)</f>
        <v>1641.1725</v>
      </c>
      <c r="D11" s="11">
        <f t="shared" si="1"/>
        <v>1706.8193999999999</v>
      </c>
      <c r="E11" s="11">
        <f t="shared" si="1"/>
        <v>1775.0921759999999</v>
      </c>
      <c r="F11" s="11">
        <f t="shared" si="1"/>
        <v>1846.09586304</v>
      </c>
      <c r="G11" s="11">
        <f t="shared" si="1"/>
        <v>1919.9396975616</v>
      </c>
      <c r="H11" s="11">
        <f t="shared" si="1"/>
        <v>1992.8974060689409</v>
      </c>
    </row>
    <row r="12" spans="1:8" ht="12.75">
      <c r="A12" s="5" t="s">
        <v>84</v>
      </c>
      <c r="B12" s="8">
        <v>3.3</v>
      </c>
      <c r="C12" s="8">
        <v>5.3</v>
      </c>
      <c r="D12" s="8">
        <v>4.1</v>
      </c>
      <c r="E12" s="8">
        <v>4</v>
      </c>
      <c r="F12" s="8">
        <v>4</v>
      </c>
      <c r="G12" s="8">
        <v>4</v>
      </c>
      <c r="H12" s="8">
        <v>3.9</v>
      </c>
    </row>
    <row r="13" spans="1:8" ht="12.75">
      <c r="A13" s="2" t="s">
        <v>85</v>
      </c>
      <c r="B13" s="8">
        <v>6.1</v>
      </c>
      <c r="C13" s="8">
        <v>4.5</v>
      </c>
      <c r="D13" s="8">
        <v>4</v>
      </c>
      <c r="E13" s="8">
        <v>4</v>
      </c>
      <c r="F13" s="8">
        <v>4</v>
      </c>
      <c r="G13" s="8">
        <v>4</v>
      </c>
      <c r="H13" s="8">
        <v>3.8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7" t="s">
        <v>86</v>
      </c>
      <c r="B15" s="8">
        <v>215.6</v>
      </c>
      <c r="C15" s="8">
        <v>225.4</v>
      </c>
      <c r="D15" s="8">
        <v>236.2</v>
      </c>
      <c r="E15" s="8">
        <v>246.9</v>
      </c>
      <c r="F15" s="8">
        <v>257.3</v>
      </c>
      <c r="G15" s="8">
        <v>267.4</v>
      </c>
      <c r="H15" s="8">
        <v>277</v>
      </c>
    </row>
    <row r="16" spans="1:8" ht="12.75">
      <c r="A16" s="2" t="s">
        <v>87</v>
      </c>
      <c r="B16" s="8">
        <v>212.83</v>
      </c>
      <c r="C16" s="8">
        <f aca="true" t="shared" si="2" ref="C16:H16">B16*(1+0.01*C18)</f>
        <v>223.47150000000002</v>
      </c>
      <c r="D16" s="8">
        <f t="shared" si="2"/>
        <v>233.9746605</v>
      </c>
      <c r="E16" s="8">
        <f t="shared" si="2"/>
        <v>244.26954556200002</v>
      </c>
      <c r="F16" s="8">
        <f t="shared" si="2"/>
        <v>254.284596930042</v>
      </c>
      <c r="G16" s="8">
        <f t="shared" si="2"/>
        <v>263.9474116133836</v>
      </c>
      <c r="H16" s="8">
        <f t="shared" si="2"/>
        <v>273.18557101985203</v>
      </c>
    </row>
    <row r="17" spans="1:8" ht="12.75">
      <c r="A17" s="5" t="s">
        <v>80</v>
      </c>
      <c r="B17" s="8">
        <v>4.2</v>
      </c>
      <c r="C17" s="8">
        <v>4.5</v>
      </c>
      <c r="D17" s="8">
        <v>4.8</v>
      </c>
      <c r="E17" s="8">
        <v>4.5</v>
      </c>
      <c r="F17" s="8">
        <v>4.2</v>
      </c>
      <c r="G17" s="8">
        <v>3.9</v>
      </c>
      <c r="H17" s="8">
        <v>3.6</v>
      </c>
    </row>
    <row r="18" spans="1:8" ht="12.75">
      <c r="A18" s="7" t="s">
        <v>88</v>
      </c>
      <c r="B18" s="8">
        <v>4.1</v>
      </c>
      <c r="C18" s="8">
        <v>5</v>
      </c>
      <c r="D18" s="8">
        <v>4.7</v>
      </c>
      <c r="E18" s="8">
        <v>4.4</v>
      </c>
      <c r="F18" s="8">
        <v>4.1</v>
      </c>
      <c r="G18" s="8">
        <v>3.8</v>
      </c>
      <c r="H18" s="8">
        <v>3.5</v>
      </c>
    </row>
    <row r="20" spans="1:8" ht="12.75">
      <c r="A20" s="7" t="s">
        <v>89</v>
      </c>
      <c r="B20" s="8">
        <v>297.4</v>
      </c>
      <c r="C20" s="8">
        <v>310.4</v>
      </c>
      <c r="D20" s="8">
        <v>324.6</v>
      </c>
      <c r="E20" s="8">
        <v>339.3</v>
      </c>
      <c r="F20" s="8">
        <v>353.6</v>
      </c>
      <c r="G20" s="8">
        <v>367.4</v>
      </c>
      <c r="H20" s="8">
        <v>380.6</v>
      </c>
    </row>
    <row r="21" spans="1:8" ht="12.75">
      <c r="A21" s="5" t="s">
        <v>64</v>
      </c>
      <c r="B21" s="8">
        <v>3</v>
      </c>
      <c r="C21" s="8">
        <v>4.4</v>
      </c>
      <c r="D21" s="8">
        <v>4.6</v>
      </c>
      <c r="E21" s="8">
        <v>4.5</v>
      </c>
      <c r="F21" s="8">
        <v>4.2</v>
      </c>
      <c r="G21" s="8">
        <v>3.9</v>
      </c>
      <c r="H21" s="8">
        <v>3.6</v>
      </c>
    </row>
    <row r="22" spans="2:8" ht="12.75">
      <c r="B22" s="8"/>
      <c r="C22" s="8"/>
      <c r="D22" s="8"/>
      <c r="E22" s="8"/>
      <c r="F22" s="8"/>
      <c r="G22" s="8"/>
      <c r="H22" s="8"/>
    </row>
    <row r="23" spans="1:8" ht="12.75">
      <c r="A23" s="7" t="s">
        <v>93</v>
      </c>
      <c r="B23" s="8">
        <v>9.5</v>
      </c>
      <c r="C23" s="8">
        <v>7.8</v>
      </c>
      <c r="D23" s="8">
        <v>7.6</v>
      </c>
      <c r="E23" s="8">
        <v>7.3</v>
      </c>
      <c r="F23" s="8">
        <v>6.8</v>
      </c>
      <c r="G23" s="8">
        <v>6.1</v>
      </c>
      <c r="H23" s="8">
        <v>5.7</v>
      </c>
    </row>
    <row r="24" spans="1:8" ht="12.75">
      <c r="A24" s="7"/>
      <c r="B24" s="8"/>
      <c r="C24" s="8"/>
      <c r="D24" s="8"/>
      <c r="E24" s="8"/>
      <c r="F24" s="8"/>
      <c r="G24" s="8"/>
      <c r="H24" s="8"/>
    </row>
    <row r="25" spans="1:8" ht="12.75">
      <c r="A25" s="2" t="s">
        <v>150</v>
      </c>
      <c r="B25" s="11">
        <v>2742</v>
      </c>
      <c r="C25" s="11">
        <v>2978</v>
      </c>
      <c r="D25" s="11">
        <v>3224</v>
      </c>
      <c r="E25" s="11">
        <v>3503</v>
      </c>
      <c r="F25" s="11">
        <v>3782</v>
      </c>
      <c r="G25" s="11">
        <v>4055</v>
      </c>
      <c r="H25" s="11">
        <v>4358</v>
      </c>
    </row>
    <row r="26" spans="1:8" ht="12.75">
      <c r="A26" s="2" t="s">
        <v>148</v>
      </c>
      <c r="B26" s="11">
        <v>1664</v>
      </c>
      <c r="C26" s="11">
        <v>1802</v>
      </c>
      <c r="D26" s="11">
        <v>1946</v>
      </c>
      <c r="E26" s="11">
        <v>2109</v>
      </c>
      <c r="F26" s="11">
        <v>2296</v>
      </c>
      <c r="G26" s="11">
        <v>2496</v>
      </c>
      <c r="H26" s="11">
        <v>2708</v>
      </c>
    </row>
    <row r="27" spans="1:8" ht="12.75">
      <c r="A27" s="2" t="s">
        <v>149</v>
      </c>
      <c r="B27" s="11">
        <v>205</v>
      </c>
      <c r="C27" s="11">
        <v>255</v>
      </c>
      <c r="D27" s="11">
        <v>292</v>
      </c>
      <c r="E27" s="11">
        <v>318</v>
      </c>
      <c r="F27" s="11">
        <v>355</v>
      </c>
      <c r="G27" s="11">
        <v>377</v>
      </c>
      <c r="H27" s="11">
        <v>391</v>
      </c>
    </row>
    <row r="28" spans="2:8" ht="12.75">
      <c r="B28" s="11"/>
      <c r="C28" s="11"/>
      <c r="D28" s="11"/>
      <c r="E28" s="11"/>
      <c r="F28" s="11"/>
      <c r="G28" s="11"/>
      <c r="H28" s="11"/>
    </row>
    <row r="29" spans="1:8" ht="12.75">
      <c r="A29" s="2" t="s">
        <v>90</v>
      </c>
      <c r="B29" s="18">
        <v>8.6</v>
      </c>
      <c r="C29" s="18">
        <v>8.5</v>
      </c>
      <c r="D29" s="18">
        <v>7.7</v>
      </c>
      <c r="E29" s="18">
        <v>7.1</v>
      </c>
      <c r="F29" s="18">
        <v>6.2</v>
      </c>
      <c r="G29" s="18">
        <v>5.5</v>
      </c>
      <c r="H29" s="18">
        <v>5</v>
      </c>
    </row>
    <row r="30" spans="1:8" ht="12.75">
      <c r="A30" s="41" t="s">
        <v>151</v>
      </c>
      <c r="B30" s="18">
        <v>11.1</v>
      </c>
      <c r="C30" s="18">
        <v>10.3</v>
      </c>
      <c r="D30" s="18">
        <v>9.2</v>
      </c>
      <c r="E30" s="18">
        <v>8.6</v>
      </c>
      <c r="F30" s="18">
        <v>7.2</v>
      </c>
      <c r="G30" s="18">
        <v>6.1</v>
      </c>
      <c r="H30" s="18">
        <v>5.5</v>
      </c>
    </row>
    <row r="31" spans="2:8" ht="12.75">
      <c r="B31" s="18"/>
      <c r="C31" s="18"/>
      <c r="D31" s="18"/>
      <c r="E31" s="18"/>
      <c r="F31" s="18"/>
      <c r="G31" s="18"/>
      <c r="H31" s="18"/>
    </row>
    <row r="32" spans="2:8" ht="12.75">
      <c r="B32" s="18"/>
      <c r="C32" s="18"/>
      <c r="D32" s="18"/>
      <c r="E32" s="18" t="s">
        <v>152</v>
      </c>
      <c r="F32" s="18"/>
      <c r="G32" s="18"/>
      <c r="H32" s="18"/>
    </row>
    <row r="33" spans="1:8" ht="12.75">
      <c r="A33" s="12"/>
      <c r="B33" s="18"/>
      <c r="C33" s="18"/>
      <c r="D33" s="18"/>
      <c r="E33" s="18"/>
      <c r="F33" s="18"/>
      <c r="G33" s="18"/>
      <c r="H33" s="18"/>
    </row>
    <row r="34" spans="2:8" ht="12.75">
      <c r="B34" s="19"/>
      <c r="C34" s="18"/>
      <c r="D34" s="18"/>
      <c r="E34" s="18"/>
      <c r="F34" s="18"/>
      <c r="G34" s="18"/>
      <c r="H34" s="18"/>
    </row>
    <row r="35" spans="2:8" ht="12.75">
      <c r="B35" s="19"/>
      <c r="C35" s="18"/>
      <c r="D35" s="18"/>
      <c r="E35" s="18"/>
      <c r="F35" s="18"/>
      <c r="G35" s="18"/>
      <c r="H35" s="18"/>
    </row>
    <row r="36" spans="2:8" ht="12.75">
      <c r="B36" s="19"/>
      <c r="C36" s="18"/>
      <c r="D36" s="18"/>
      <c r="E36" s="18"/>
      <c r="F36" s="18"/>
      <c r="G36" s="18"/>
      <c r="H36" s="18"/>
    </row>
    <row r="37" spans="2:8" ht="12.75">
      <c r="B37" s="19"/>
      <c r="C37" s="18"/>
      <c r="D37" s="18"/>
      <c r="E37" s="18"/>
      <c r="F37" s="18"/>
      <c r="G37" s="18"/>
      <c r="H37" s="18"/>
    </row>
    <row r="38" spans="2:8" ht="12.75">
      <c r="B38" s="19"/>
      <c r="C38" s="18"/>
      <c r="D38" s="18"/>
      <c r="E38" s="18"/>
      <c r="F38" s="18"/>
      <c r="G38" s="18"/>
      <c r="H38" s="18"/>
    </row>
    <row r="39" spans="2:8" ht="12.75">
      <c r="B39" s="19"/>
      <c r="C39" s="18"/>
      <c r="D39" s="18"/>
      <c r="E39" s="18"/>
      <c r="F39" s="18"/>
      <c r="G39" s="18"/>
      <c r="H39" s="18"/>
    </row>
    <row r="40" spans="2:8" ht="12.75">
      <c r="B40" s="19"/>
      <c r="C40" s="18"/>
      <c r="D40" s="18"/>
      <c r="E40" s="18"/>
      <c r="F40" s="18"/>
      <c r="G40" s="18"/>
      <c r="H40" s="18"/>
    </row>
    <row r="41" spans="2:8" ht="12.75">
      <c r="B41" s="19"/>
      <c r="C41" s="18"/>
      <c r="D41" s="18"/>
      <c r="E41" s="18"/>
      <c r="F41" s="18"/>
      <c r="G41" s="18"/>
      <c r="H41" s="18"/>
    </row>
    <row r="42" spans="2:8" ht="12.75">
      <c r="B42" s="19"/>
      <c r="C42" s="18"/>
      <c r="D42" s="18"/>
      <c r="E42" s="18"/>
      <c r="F42" s="18"/>
      <c r="G42" s="18"/>
      <c r="H42" s="18"/>
    </row>
    <row r="43" spans="2:8" ht="12.75">
      <c r="B43" s="19"/>
      <c r="C43" s="18"/>
      <c r="D43" s="18"/>
      <c r="E43" s="18"/>
      <c r="F43" s="18"/>
      <c r="G43" s="18"/>
      <c r="H43" s="18"/>
    </row>
    <row r="44" spans="2:8" ht="12.75">
      <c r="B44" s="19"/>
      <c r="C44" s="18"/>
      <c r="D44" s="18"/>
      <c r="E44" s="18"/>
      <c r="F44" s="18"/>
      <c r="G44" s="18"/>
      <c r="H44" s="18"/>
    </row>
    <row r="45" spans="3:8" ht="12.75"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  <row r="70" spans="2:8" ht="12.75">
      <c r="B70" s="8"/>
      <c r="C70" s="8"/>
      <c r="D70" s="8"/>
      <c r="E70" s="8"/>
      <c r="F70" s="8"/>
      <c r="G70" s="8"/>
      <c r="H70" s="8"/>
    </row>
    <row r="71" spans="2:8" ht="12.75">
      <c r="B71" s="8"/>
      <c r="C71" s="8"/>
      <c r="D71" s="8"/>
      <c r="E71" s="8"/>
      <c r="F71" s="8"/>
      <c r="G71" s="8"/>
      <c r="H71" s="8"/>
    </row>
    <row r="72" spans="2:8" ht="12.75">
      <c r="B72" s="8"/>
      <c r="C72" s="8"/>
      <c r="D72" s="8"/>
      <c r="E72" s="8"/>
      <c r="F72" s="8"/>
      <c r="G72" s="8"/>
      <c r="H72" s="8"/>
    </row>
    <row r="73" spans="2:8" ht="12.75">
      <c r="B73" s="8"/>
      <c r="C73" s="8"/>
      <c r="D73" s="8"/>
      <c r="E73" s="8"/>
      <c r="F73" s="8"/>
      <c r="G73" s="8"/>
      <c r="H73" s="8"/>
    </row>
    <row r="74" spans="2:8" ht="12.75">
      <c r="B74" s="8"/>
      <c r="C74" s="8"/>
      <c r="D74" s="8"/>
      <c r="E74" s="8"/>
      <c r="F74" s="8"/>
      <c r="G74" s="8"/>
      <c r="H74" s="8"/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2:8" ht="12.75">
      <c r="B77" s="8"/>
      <c r="C77" s="8"/>
      <c r="D77" s="8"/>
      <c r="E77" s="8"/>
      <c r="F77" s="8"/>
      <c r="G77" s="8"/>
      <c r="H77" s="8"/>
    </row>
    <row r="78" spans="2:8" ht="12.75">
      <c r="B78" s="8"/>
      <c r="C78" s="8"/>
      <c r="D78" s="8"/>
      <c r="E78" s="8"/>
      <c r="F78" s="8"/>
      <c r="G78" s="8"/>
      <c r="H78" s="8"/>
    </row>
    <row r="79" spans="2:8" ht="12.75">
      <c r="B79" s="8"/>
      <c r="C79" s="8"/>
      <c r="D79" s="8"/>
      <c r="E79" s="8"/>
      <c r="F79" s="8"/>
      <c r="G79" s="8"/>
      <c r="H79" s="8"/>
    </row>
    <row r="80" spans="2:8" ht="12.75">
      <c r="B80" s="8"/>
      <c r="C80" s="8"/>
      <c r="D80" s="8"/>
      <c r="E80" s="8"/>
      <c r="F80" s="8"/>
      <c r="G80" s="8"/>
      <c r="H80" s="8"/>
    </row>
    <row r="81" spans="2:8" ht="12.75">
      <c r="B81" s="8"/>
      <c r="C81" s="8"/>
      <c r="D81" s="8"/>
      <c r="E81" s="8"/>
      <c r="F81" s="8"/>
      <c r="G81" s="8"/>
      <c r="H81" s="8"/>
    </row>
    <row r="82" spans="2:8" ht="12.75">
      <c r="B82" s="8"/>
      <c r="C82" s="8"/>
      <c r="D82" s="8"/>
      <c r="E82" s="8"/>
      <c r="F82" s="8"/>
      <c r="G82" s="8"/>
      <c r="H82" s="8"/>
    </row>
    <row r="83" spans="2:8" ht="12.75">
      <c r="B83" s="8"/>
      <c r="C83" s="8"/>
      <c r="D83" s="8"/>
      <c r="E83" s="8"/>
      <c r="F83" s="8"/>
      <c r="G83" s="8"/>
      <c r="H83" s="8"/>
    </row>
    <row r="84" spans="2:8" ht="12.75">
      <c r="B84" s="8"/>
      <c r="C84" s="8"/>
      <c r="D84" s="8"/>
      <c r="E84" s="8"/>
      <c r="F84" s="8"/>
      <c r="G84" s="8"/>
      <c r="H84" s="8"/>
    </row>
    <row r="85" spans="2:8" ht="12.75">
      <c r="B85" s="8"/>
      <c r="C85" s="8"/>
      <c r="D85" s="8"/>
      <c r="E85" s="8"/>
      <c r="F85" s="8"/>
      <c r="G85" s="8"/>
      <c r="H85" s="8"/>
    </row>
    <row r="86" spans="2:8" ht="12.75">
      <c r="B86" s="8"/>
      <c r="C86" s="8"/>
      <c r="D86" s="8"/>
      <c r="E86" s="8"/>
      <c r="F86" s="8"/>
      <c r="G86" s="8"/>
      <c r="H86" s="8"/>
    </row>
    <row r="87" spans="2:8" ht="12.75">
      <c r="B87" s="8"/>
      <c r="C87" s="8"/>
      <c r="D87" s="8"/>
      <c r="E87" s="8"/>
      <c r="F87" s="8"/>
      <c r="G87" s="8"/>
      <c r="H87" s="8"/>
    </row>
    <row r="88" spans="2:8" ht="12.75">
      <c r="B88" s="8"/>
      <c r="C88" s="8"/>
      <c r="D88" s="8"/>
      <c r="E88" s="8"/>
      <c r="F88" s="8"/>
      <c r="G88" s="8"/>
      <c r="H88" s="8"/>
    </row>
    <row r="89" spans="2:8" ht="12.75">
      <c r="B89" s="8"/>
      <c r="C89" s="8"/>
      <c r="D89" s="8"/>
      <c r="E89" s="8"/>
      <c r="F89" s="8"/>
      <c r="G89" s="8"/>
      <c r="H89" s="8"/>
    </row>
    <row r="90" spans="2:8" ht="12.75">
      <c r="B90" s="8"/>
      <c r="C90" s="8"/>
      <c r="D90" s="8"/>
      <c r="E90" s="8"/>
      <c r="F90" s="8"/>
      <c r="G90" s="8"/>
      <c r="H90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H91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95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1984</v>
      </c>
      <c r="C3" s="10">
        <v>1985</v>
      </c>
      <c r="D3" s="10">
        <v>1986</v>
      </c>
      <c r="E3" s="10">
        <v>1987</v>
      </c>
      <c r="F3" s="10">
        <v>1988</v>
      </c>
      <c r="G3" s="10">
        <v>1989</v>
      </c>
      <c r="H3" s="10">
        <v>1990</v>
      </c>
    </row>
    <row r="5" spans="1:8" ht="12.75">
      <c r="A5" s="5" t="s">
        <v>78</v>
      </c>
      <c r="B5" s="43">
        <v>3661</v>
      </c>
      <c r="C5" s="43">
        <v>3948</v>
      </c>
      <c r="D5" s="43">
        <v>4285</v>
      </c>
      <c r="E5" s="43">
        <v>4642</v>
      </c>
      <c r="F5" s="43">
        <v>5017</v>
      </c>
      <c r="G5" s="43">
        <v>5399</v>
      </c>
      <c r="H5" s="43">
        <v>5780</v>
      </c>
    </row>
    <row r="6" spans="1:8" ht="12.75">
      <c r="A6" s="2" t="s">
        <v>79</v>
      </c>
      <c r="B6" s="43">
        <f>3431.7*(1+0.01*B8)</f>
        <v>3750.8480999999997</v>
      </c>
      <c r="C6" s="43">
        <f aca="true" t="shared" si="0" ref="C6:H6">B6*(1+0.01*C8)</f>
        <v>4069.6701884999998</v>
      </c>
      <c r="D6" s="43">
        <f t="shared" si="0"/>
        <v>4415.592154522499</v>
      </c>
      <c r="E6" s="43">
        <f t="shared" si="0"/>
        <v>4782.086303347866</v>
      </c>
      <c r="F6" s="43">
        <f t="shared" si="0"/>
        <v>5159.871121312348</v>
      </c>
      <c r="G6" s="43">
        <f t="shared" si="0"/>
        <v>5541.701584289462</v>
      </c>
      <c r="H6" s="43">
        <f t="shared" si="0"/>
        <v>5924.078993605434</v>
      </c>
    </row>
    <row r="7" spans="1:8" ht="12.75">
      <c r="A7" s="5" t="s">
        <v>80</v>
      </c>
      <c r="B7" s="44">
        <v>10.8</v>
      </c>
      <c r="C7" s="44">
        <v>7.8</v>
      </c>
      <c r="D7" s="44">
        <v>8.5</v>
      </c>
      <c r="E7" s="44">
        <v>8.3</v>
      </c>
      <c r="F7" s="44">
        <v>8.1</v>
      </c>
      <c r="G7" s="44">
        <v>7.6</v>
      </c>
      <c r="H7" s="44">
        <v>7.1</v>
      </c>
    </row>
    <row r="8" spans="1:8" ht="12.75">
      <c r="A8" s="2" t="s">
        <v>81</v>
      </c>
      <c r="B8" s="44">
        <v>9.3</v>
      </c>
      <c r="C8" s="44">
        <v>8.5</v>
      </c>
      <c r="D8" s="44">
        <v>8.5</v>
      </c>
      <c r="E8" s="44">
        <v>8.3</v>
      </c>
      <c r="F8" s="44">
        <v>7.9</v>
      </c>
      <c r="G8" s="44">
        <v>7.4</v>
      </c>
      <c r="H8" s="44">
        <v>6.9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82</v>
      </c>
      <c r="B10" s="43">
        <v>1639</v>
      </c>
      <c r="C10" s="43">
        <v>1702</v>
      </c>
      <c r="D10" s="43">
        <v>1771</v>
      </c>
      <c r="E10" s="43">
        <v>1841</v>
      </c>
      <c r="F10" s="43">
        <v>1915</v>
      </c>
      <c r="G10" s="43">
        <v>1989</v>
      </c>
      <c r="H10" s="43">
        <v>2061</v>
      </c>
    </row>
    <row r="11" spans="1:8" ht="12.75">
      <c r="A11" s="2" t="s">
        <v>83</v>
      </c>
      <c r="B11" s="43">
        <v>1662.4</v>
      </c>
      <c r="C11" s="43">
        <f aca="true" t="shared" si="1" ref="C11:H11">B11*(1+0.01*C13)</f>
        <v>1728.8960000000002</v>
      </c>
      <c r="D11" s="43">
        <f t="shared" si="1"/>
        <v>1798.0518400000003</v>
      </c>
      <c r="E11" s="43">
        <f t="shared" si="1"/>
        <v>1869.9739136000003</v>
      </c>
      <c r="F11" s="43">
        <f t="shared" si="1"/>
        <v>1944.7728701440003</v>
      </c>
      <c r="G11" s="43">
        <f t="shared" si="1"/>
        <v>2018.6742392094725</v>
      </c>
      <c r="H11" s="43">
        <f t="shared" si="1"/>
        <v>2091.3465118210133</v>
      </c>
    </row>
    <row r="12" spans="1:8" ht="12.75">
      <c r="A12" s="5" t="s">
        <v>84</v>
      </c>
      <c r="B12" s="44">
        <v>6.8</v>
      </c>
      <c r="C12" s="44">
        <v>3.9</v>
      </c>
      <c r="D12" s="44">
        <v>4</v>
      </c>
      <c r="E12" s="44">
        <v>4</v>
      </c>
      <c r="F12" s="44">
        <v>4</v>
      </c>
      <c r="G12" s="44">
        <v>3.9</v>
      </c>
      <c r="H12" s="44">
        <v>3.6</v>
      </c>
    </row>
    <row r="13" spans="1:8" ht="12.75">
      <c r="A13" s="2" t="s">
        <v>85</v>
      </c>
      <c r="B13" s="44">
        <v>5.6</v>
      </c>
      <c r="C13" s="44">
        <v>4</v>
      </c>
      <c r="D13" s="44">
        <v>4</v>
      </c>
      <c r="E13" s="44">
        <v>4</v>
      </c>
      <c r="F13" s="44">
        <v>4</v>
      </c>
      <c r="G13" s="44">
        <v>3.8</v>
      </c>
      <c r="H13" s="44">
        <v>3.6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86</v>
      </c>
      <c r="B15" s="44">
        <v>223.4</v>
      </c>
      <c r="C15" s="44">
        <v>231.9</v>
      </c>
      <c r="D15" s="44">
        <v>242</v>
      </c>
      <c r="E15" s="44">
        <v>252.1</v>
      </c>
      <c r="F15" s="44">
        <v>262</v>
      </c>
      <c r="G15" s="44">
        <v>271.4</v>
      </c>
      <c r="H15" s="44">
        <v>280.4</v>
      </c>
    </row>
    <row r="16" spans="1:8" ht="12.75">
      <c r="A16" s="2" t="s">
        <v>87</v>
      </c>
      <c r="B16" s="44">
        <f aca="true" t="shared" si="2" ref="B16:H16">100*B6/B11</f>
        <v>225.62849494706447</v>
      </c>
      <c r="C16" s="44">
        <f t="shared" si="2"/>
        <v>235.3912663630432</v>
      </c>
      <c r="D16" s="44">
        <f t="shared" si="2"/>
        <v>245.57646538836713</v>
      </c>
      <c r="E16" s="44">
        <f t="shared" si="2"/>
        <v>255.7301077073092</v>
      </c>
      <c r="F16" s="44">
        <f t="shared" si="2"/>
        <v>265.3199867463333</v>
      </c>
      <c r="G16" s="44">
        <f t="shared" si="2"/>
        <v>274.52183599765124</v>
      </c>
      <c r="H16" s="44">
        <f t="shared" si="2"/>
        <v>283.26625741456485</v>
      </c>
    </row>
    <row r="17" spans="1:8" ht="12.75">
      <c r="A17" s="5" t="s">
        <v>80</v>
      </c>
      <c r="B17" s="44">
        <v>3.7</v>
      </c>
      <c r="C17" s="44">
        <v>3.8</v>
      </c>
      <c r="D17" s="44">
        <v>4.4</v>
      </c>
      <c r="E17" s="44">
        <v>4.2</v>
      </c>
      <c r="F17" s="44">
        <v>3.9</v>
      </c>
      <c r="G17" s="44">
        <v>3.6</v>
      </c>
      <c r="H17" s="44">
        <v>3.3</v>
      </c>
    </row>
    <row r="18" spans="1:8" ht="12.75">
      <c r="A18" s="7" t="s">
        <v>88</v>
      </c>
      <c r="B18" s="44">
        <v>3.5</v>
      </c>
      <c r="C18" s="44">
        <v>4.3</v>
      </c>
      <c r="D18" s="44">
        <v>4.3</v>
      </c>
      <c r="E18" s="44">
        <v>4.1</v>
      </c>
      <c r="F18" s="44">
        <v>3.8</v>
      </c>
      <c r="G18" s="44">
        <v>3.5</v>
      </c>
      <c r="H18" s="44">
        <v>3.2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89</v>
      </c>
      <c r="B20" s="44">
        <v>307.6</v>
      </c>
      <c r="C20" s="44">
        <v>320.2</v>
      </c>
      <c r="D20" s="44">
        <v>334.2</v>
      </c>
      <c r="E20" s="44">
        <v>348.1</v>
      </c>
      <c r="F20" s="44">
        <v>361.7</v>
      </c>
      <c r="G20" s="44">
        <v>374.8</v>
      </c>
      <c r="H20" s="44">
        <v>387.2</v>
      </c>
    </row>
    <row r="21" spans="1:8" ht="12.75">
      <c r="A21" s="5" t="s">
        <v>64</v>
      </c>
      <c r="B21" s="44">
        <v>3.4</v>
      </c>
      <c r="C21" s="44">
        <v>4.1</v>
      </c>
      <c r="D21" s="44">
        <v>4.4</v>
      </c>
      <c r="E21" s="44">
        <v>4.2</v>
      </c>
      <c r="F21" s="44">
        <v>3.9</v>
      </c>
      <c r="G21" s="44">
        <v>3.6</v>
      </c>
      <c r="H21" s="44">
        <v>3.3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7.4</v>
      </c>
      <c r="C23" s="44">
        <v>7</v>
      </c>
      <c r="D23" s="44">
        <v>6.9</v>
      </c>
      <c r="E23" s="44">
        <v>6.6</v>
      </c>
      <c r="F23" s="44">
        <v>6.3</v>
      </c>
      <c r="G23" s="44">
        <v>6.1</v>
      </c>
      <c r="H23" s="44">
        <v>5.8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2" t="s">
        <v>150</v>
      </c>
      <c r="B25" s="43">
        <v>3013</v>
      </c>
      <c r="C25" s="43">
        <v>3241</v>
      </c>
      <c r="D25" s="43">
        <v>3483</v>
      </c>
      <c r="E25" s="43">
        <v>3747</v>
      </c>
      <c r="F25" s="43">
        <v>4019</v>
      </c>
      <c r="G25" s="43">
        <v>4312</v>
      </c>
      <c r="H25" s="43">
        <v>4596</v>
      </c>
    </row>
    <row r="26" spans="1:8" ht="12.75">
      <c r="A26" s="2" t="s">
        <v>148</v>
      </c>
      <c r="B26" s="43">
        <v>1804</v>
      </c>
      <c r="C26" s="43">
        <v>1921</v>
      </c>
      <c r="D26" s="43">
        <v>2065</v>
      </c>
      <c r="E26" s="43">
        <v>2237</v>
      </c>
      <c r="F26" s="43">
        <v>2425</v>
      </c>
      <c r="G26" s="43">
        <v>2624</v>
      </c>
      <c r="H26" s="43">
        <v>2824</v>
      </c>
    </row>
    <row r="27" spans="1:8" ht="12.75">
      <c r="A27" s="2" t="s">
        <v>149</v>
      </c>
      <c r="B27" s="43">
        <v>234</v>
      </c>
      <c r="C27" s="43">
        <v>242</v>
      </c>
      <c r="D27" s="43">
        <v>286</v>
      </c>
      <c r="E27" s="43">
        <v>336</v>
      </c>
      <c r="F27" s="43">
        <v>360</v>
      </c>
      <c r="G27" s="43">
        <v>377</v>
      </c>
      <c r="H27" s="43">
        <v>396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9.6</v>
      </c>
      <c r="C29" s="44">
        <v>8.1</v>
      </c>
      <c r="D29" s="44">
        <v>7.9</v>
      </c>
      <c r="E29" s="44">
        <v>7.2</v>
      </c>
      <c r="F29" s="44">
        <v>5.9</v>
      </c>
      <c r="G29" s="44">
        <v>5.1</v>
      </c>
      <c r="H29" s="44">
        <v>5</v>
      </c>
    </row>
    <row r="30" spans="1:8" ht="12.75">
      <c r="A30" s="41" t="s">
        <v>151</v>
      </c>
      <c r="B30" s="44">
        <v>12.4</v>
      </c>
      <c r="C30" s="44">
        <v>11</v>
      </c>
      <c r="D30" s="44">
        <v>10.3</v>
      </c>
      <c r="E30" s="44">
        <v>9.3</v>
      </c>
      <c r="F30" s="44">
        <v>7.3</v>
      </c>
      <c r="G30" s="44">
        <v>5.7</v>
      </c>
      <c r="H30" s="44">
        <v>5.5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2:8" ht="12.75">
      <c r="B33" s="44"/>
      <c r="C33" s="44"/>
      <c r="D33" s="44"/>
      <c r="E33" s="44"/>
      <c r="F33" s="44"/>
      <c r="G33" s="44"/>
      <c r="H33" s="44"/>
    </row>
    <row r="34" spans="1:8" ht="12.75">
      <c r="A34" s="12"/>
      <c r="B34" s="44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45"/>
      <c r="C41" s="44"/>
      <c r="D41" s="44"/>
      <c r="E41" s="44"/>
      <c r="F41" s="44"/>
      <c r="G41" s="44"/>
      <c r="H41" s="44"/>
    </row>
    <row r="42" spans="2:8" ht="12.75">
      <c r="B42" s="45"/>
      <c r="C42" s="44"/>
      <c r="D42" s="44"/>
      <c r="E42" s="44"/>
      <c r="F42" s="44"/>
      <c r="G42" s="44"/>
      <c r="H42" s="44"/>
    </row>
    <row r="43" spans="2:8" ht="12.75">
      <c r="B43" s="45"/>
      <c r="C43" s="44"/>
      <c r="D43" s="44"/>
      <c r="E43" s="44"/>
      <c r="F43" s="44"/>
      <c r="G43" s="44"/>
      <c r="H43" s="44"/>
    </row>
    <row r="44" spans="2:8" ht="12.75">
      <c r="B44" s="45"/>
      <c r="C44" s="44"/>
      <c r="D44" s="44"/>
      <c r="E44" s="44"/>
      <c r="F44" s="44"/>
      <c r="G44" s="44"/>
      <c r="H44" s="44"/>
    </row>
    <row r="45" spans="2:8" ht="12.75">
      <c r="B45" s="45"/>
      <c r="C45" s="44"/>
      <c r="D45" s="44"/>
      <c r="E45" s="44"/>
      <c r="F45" s="44"/>
      <c r="G45" s="44"/>
      <c r="H45" s="44"/>
    </row>
    <row r="46" spans="3:8" ht="12.75"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spans="3:8" ht="12.75"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  <row r="70" spans="2:8" ht="12.75">
      <c r="B70" s="8"/>
      <c r="C70" s="8"/>
      <c r="D70" s="8"/>
      <c r="E70" s="8"/>
      <c r="F70" s="8"/>
      <c r="G70" s="8"/>
      <c r="H70" s="8"/>
    </row>
    <row r="71" spans="2:8" ht="12.75">
      <c r="B71" s="8"/>
      <c r="C71" s="8"/>
      <c r="D71" s="8"/>
      <c r="E71" s="8"/>
      <c r="F71" s="8"/>
      <c r="G71" s="8"/>
      <c r="H71" s="8"/>
    </row>
    <row r="72" spans="2:8" ht="12.75">
      <c r="B72" s="8"/>
      <c r="C72" s="8"/>
      <c r="D72" s="8"/>
      <c r="E72" s="8"/>
      <c r="F72" s="8"/>
      <c r="G72" s="8"/>
      <c r="H72" s="8"/>
    </row>
    <row r="73" spans="2:8" ht="12.75">
      <c r="B73" s="8"/>
      <c r="C73" s="8"/>
      <c r="D73" s="8"/>
      <c r="E73" s="8"/>
      <c r="F73" s="8"/>
      <c r="G73" s="8"/>
      <c r="H73" s="8"/>
    </row>
    <row r="74" spans="2:8" ht="12.75">
      <c r="B74" s="8"/>
      <c r="C74" s="8"/>
      <c r="D74" s="8"/>
      <c r="E74" s="8"/>
      <c r="F74" s="8"/>
      <c r="G74" s="8"/>
      <c r="H74" s="8"/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2:8" ht="12.75">
      <c r="B77" s="8"/>
      <c r="C77" s="8"/>
      <c r="D77" s="8"/>
      <c r="E77" s="8"/>
      <c r="F77" s="8"/>
      <c r="G77" s="8"/>
      <c r="H77" s="8"/>
    </row>
    <row r="78" spans="2:8" ht="12.75">
      <c r="B78" s="8"/>
      <c r="C78" s="8"/>
      <c r="D78" s="8"/>
      <c r="E78" s="8"/>
      <c r="F78" s="8"/>
      <c r="G78" s="8"/>
      <c r="H78" s="8"/>
    </row>
    <row r="79" spans="2:8" ht="12.75">
      <c r="B79" s="8"/>
      <c r="C79" s="8"/>
      <c r="D79" s="8"/>
      <c r="E79" s="8"/>
      <c r="F79" s="8"/>
      <c r="G79" s="8"/>
      <c r="H79" s="8"/>
    </row>
    <row r="80" spans="2:8" ht="12.75">
      <c r="B80" s="8"/>
      <c r="C80" s="8"/>
      <c r="D80" s="8"/>
      <c r="E80" s="8"/>
      <c r="F80" s="8"/>
      <c r="G80" s="8"/>
      <c r="H80" s="8"/>
    </row>
    <row r="81" spans="2:8" ht="12.75">
      <c r="B81" s="8"/>
      <c r="C81" s="8"/>
      <c r="D81" s="8"/>
      <c r="E81" s="8"/>
      <c r="F81" s="8"/>
      <c r="G81" s="8"/>
      <c r="H81" s="8"/>
    </row>
    <row r="82" spans="2:8" ht="12.75">
      <c r="B82" s="8"/>
      <c r="C82" s="8"/>
      <c r="D82" s="8"/>
      <c r="E82" s="8"/>
      <c r="F82" s="8"/>
      <c r="G82" s="8"/>
      <c r="H82" s="8"/>
    </row>
    <row r="83" spans="2:8" ht="12.75">
      <c r="B83" s="8"/>
      <c r="C83" s="8"/>
      <c r="D83" s="8"/>
      <c r="E83" s="8"/>
      <c r="F83" s="8"/>
      <c r="G83" s="8"/>
      <c r="H83" s="8"/>
    </row>
    <row r="84" spans="2:8" ht="12.75">
      <c r="B84" s="8"/>
      <c r="C84" s="8"/>
      <c r="D84" s="8"/>
      <c r="E84" s="8"/>
      <c r="F84" s="8"/>
      <c r="G84" s="8"/>
      <c r="H84" s="8"/>
    </row>
    <row r="85" spans="2:8" ht="12.75">
      <c r="B85" s="8"/>
      <c r="C85" s="8"/>
      <c r="D85" s="8"/>
      <c r="E85" s="8"/>
      <c r="F85" s="8"/>
      <c r="G85" s="8"/>
      <c r="H85" s="8"/>
    </row>
    <row r="86" spans="2:8" ht="12.75">
      <c r="B86" s="8"/>
      <c r="C86" s="8"/>
      <c r="D86" s="8"/>
      <c r="E86" s="8"/>
      <c r="F86" s="8"/>
      <c r="G86" s="8"/>
      <c r="H86" s="8"/>
    </row>
    <row r="87" spans="2:8" ht="12.75">
      <c r="B87" s="8"/>
      <c r="C87" s="8"/>
      <c r="D87" s="8"/>
      <c r="E87" s="8"/>
      <c r="F87" s="8"/>
      <c r="G87" s="8"/>
      <c r="H87" s="8"/>
    </row>
    <row r="88" spans="2:8" ht="12.75">
      <c r="B88" s="8"/>
      <c r="C88" s="8"/>
      <c r="D88" s="8"/>
      <c r="E88" s="8"/>
      <c r="F88" s="8"/>
      <c r="G88" s="8"/>
      <c r="H88" s="8"/>
    </row>
    <row r="89" spans="2:8" ht="12.75">
      <c r="B89" s="8"/>
      <c r="C89" s="8"/>
      <c r="D89" s="8"/>
      <c r="E89" s="8"/>
      <c r="F89" s="8"/>
      <c r="G89" s="8"/>
      <c r="H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H70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96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1985</v>
      </c>
      <c r="C3" s="10">
        <v>1986</v>
      </c>
      <c r="D3" s="10">
        <v>1987</v>
      </c>
      <c r="E3" s="10">
        <v>1988</v>
      </c>
      <c r="F3" s="10">
        <v>1989</v>
      </c>
      <c r="G3" s="10">
        <v>1990</v>
      </c>
      <c r="H3" s="10">
        <v>1991</v>
      </c>
    </row>
    <row r="5" spans="1:8" ht="12.75">
      <c r="A5" s="5" t="s">
        <v>78</v>
      </c>
      <c r="B5" s="43">
        <v>3992</v>
      </c>
      <c r="C5" s="43">
        <v>4274</v>
      </c>
      <c r="D5" s="43">
        <v>4629</v>
      </c>
      <c r="E5" s="43">
        <v>4995</v>
      </c>
      <c r="F5" s="43">
        <v>5359</v>
      </c>
      <c r="G5" s="43">
        <v>5709</v>
      </c>
      <c r="H5" s="43">
        <v>6036</v>
      </c>
    </row>
    <row r="6" spans="1:8" ht="12.75">
      <c r="A6" s="2" t="s">
        <v>79</v>
      </c>
      <c r="B6" s="43">
        <f>3851.8*(1+0.01*B8)</f>
        <v>4075.2044000000005</v>
      </c>
      <c r="C6" s="43">
        <f aca="true" t="shared" si="0" ref="C6:H6">B6*(1+0.01*C8)</f>
        <v>4401.220752000001</v>
      </c>
      <c r="D6" s="43">
        <f t="shared" si="0"/>
        <v>4766.522074416001</v>
      </c>
      <c r="E6" s="43">
        <f t="shared" si="0"/>
        <v>5133.544274146032</v>
      </c>
      <c r="F6" s="43">
        <f t="shared" si="0"/>
        <v>5492.892373336254</v>
      </c>
      <c r="G6" s="43">
        <f t="shared" si="0"/>
        <v>5833.451700483102</v>
      </c>
      <c r="H6" s="43">
        <f t="shared" si="0"/>
        <v>6160.124995710156</v>
      </c>
    </row>
    <row r="7" spans="1:8" ht="12.75">
      <c r="A7" s="5" t="s">
        <v>80</v>
      </c>
      <c r="B7" s="44">
        <v>5.8</v>
      </c>
      <c r="C7" s="44">
        <v>7</v>
      </c>
      <c r="D7" s="44">
        <v>8.3</v>
      </c>
      <c r="E7" s="44">
        <v>7.9</v>
      </c>
      <c r="F7" s="44">
        <v>7.3</v>
      </c>
      <c r="G7" s="44">
        <v>6.5</v>
      </c>
      <c r="H7" s="44">
        <v>5.7</v>
      </c>
    </row>
    <row r="8" spans="1:8" ht="12.75">
      <c r="A8" s="2" t="s">
        <v>81</v>
      </c>
      <c r="B8" s="44">
        <v>5.8</v>
      </c>
      <c r="C8" s="44">
        <v>8</v>
      </c>
      <c r="D8" s="44">
        <v>8.3</v>
      </c>
      <c r="E8" s="44">
        <v>7.7</v>
      </c>
      <c r="F8" s="44">
        <v>7</v>
      </c>
      <c r="G8" s="44">
        <v>6.2</v>
      </c>
      <c r="H8" s="44">
        <v>5.6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97</v>
      </c>
      <c r="B10" s="43">
        <v>3574</v>
      </c>
      <c r="C10" s="43">
        <v>3695</v>
      </c>
      <c r="D10" s="43">
        <v>3842</v>
      </c>
      <c r="E10" s="43">
        <v>3996</v>
      </c>
      <c r="F10" s="43">
        <v>4151</v>
      </c>
      <c r="G10" s="43">
        <v>4301</v>
      </c>
      <c r="H10" s="43">
        <v>4454</v>
      </c>
    </row>
    <row r="11" spans="1:8" ht="12.75">
      <c r="A11" s="2" t="s">
        <v>98</v>
      </c>
      <c r="B11" s="43">
        <f>3535.2*(1+0.01*B13)</f>
        <v>3623.5799999999995</v>
      </c>
      <c r="C11" s="43">
        <f aca="true" t="shared" si="1" ref="C11:H11">B11*(1+0.01*C13)</f>
        <v>3768.5231999999996</v>
      </c>
      <c r="D11" s="43">
        <f t="shared" si="1"/>
        <v>3919.264128</v>
      </c>
      <c r="E11" s="43">
        <f t="shared" si="1"/>
        <v>4076.03469312</v>
      </c>
      <c r="F11" s="43">
        <f t="shared" si="1"/>
        <v>4226.84797676544</v>
      </c>
      <c r="G11" s="43">
        <f t="shared" si="1"/>
        <v>4379.0145039289955</v>
      </c>
      <c r="H11" s="43">
        <f t="shared" si="1"/>
        <v>4532.28001156651</v>
      </c>
    </row>
    <row r="12" spans="1:8" ht="12.75">
      <c r="A12" s="5" t="s">
        <v>84</v>
      </c>
      <c r="B12" s="44">
        <v>2.3</v>
      </c>
      <c r="C12" s="44">
        <v>3.4</v>
      </c>
      <c r="D12" s="44">
        <v>4</v>
      </c>
      <c r="E12" s="44">
        <v>4</v>
      </c>
      <c r="F12" s="44">
        <v>3.9</v>
      </c>
      <c r="G12" s="44">
        <v>3.6</v>
      </c>
      <c r="H12" s="44">
        <v>3.5</v>
      </c>
    </row>
    <row r="13" spans="1:8" ht="12.75">
      <c r="A13" s="2" t="s">
        <v>85</v>
      </c>
      <c r="B13" s="44">
        <v>2.5</v>
      </c>
      <c r="C13" s="44">
        <v>4</v>
      </c>
      <c r="D13" s="44">
        <v>4</v>
      </c>
      <c r="E13" s="44">
        <v>4</v>
      </c>
      <c r="F13" s="44">
        <v>3.7</v>
      </c>
      <c r="G13" s="44">
        <v>3.6</v>
      </c>
      <c r="H13" s="44">
        <v>3.5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99</v>
      </c>
      <c r="B15" s="44">
        <v>111.7</v>
      </c>
      <c r="C15" s="44">
        <v>115.7</v>
      </c>
      <c r="D15" s="44">
        <v>120.5</v>
      </c>
      <c r="E15" s="44">
        <v>125</v>
      </c>
      <c r="F15" s="44">
        <v>129.1</v>
      </c>
      <c r="G15" s="44">
        <v>132.7</v>
      </c>
      <c r="H15" s="44">
        <v>135.5</v>
      </c>
    </row>
    <row r="16" spans="1:8" ht="12.75">
      <c r="A16" s="2" t="s">
        <v>87</v>
      </c>
      <c r="B16" s="44">
        <f aca="true" t="shared" si="2" ref="B16:H16">100*B6/B11</f>
        <v>112.4634863863914</v>
      </c>
      <c r="C16" s="44">
        <f t="shared" si="2"/>
        <v>116.78900509356029</v>
      </c>
      <c r="D16" s="44">
        <f t="shared" si="2"/>
        <v>121.61778126569786</v>
      </c>
      <c r="E16" s="44">
        <f t="shared" si="2"/>
        <v>125.94456771457362</v>
      </c>
      <c r="F16" s="44">
        <f t="shared" si="2"/>
        <v>129.9524469186054</v>
      </c>
      <c r="G16" s="44">
        <f t="shared" si="2"/>
        <v>133.21380176405302</v>
      </c>
      <c r="H16" s="44">
        <f t="shared" si="2"/>
        <v>135.9166904954976</v>
      </c>
    </row>
    <row r="17" spans="1:8" ht="12.75">
      <c r="A17" s="5" t="s">
        <v>80</v>
      </c>
      <c r="B17" s="44">
        <v>3.3</v>
      </c>
      <c r="C17" s="44">
        <v>3.5</v>
      </c>
      <c r="D17" s="44">
        <v>4.2</v>
      </c>
      <c r="E17" s="44">
        <v>3.7</v>
      </c>
      <c r="F17" s="44">
        <v>3.3</v>
      </c>
      <c r="G17" s="44">
        <v>2.8</v>
      </c>
      <c r="H17" s="44">
        <v>2.1</v>
      </c>
    </row>
    <row r="18" spans="1:8" ht="12.75">
      <c r="A18" s="7" t="s">
        <v>88</v>
      </c>
      <c r="B18" s="44">
        <v>3.2</v>
      </c>
      <c r="C18" s="44">
        <v>3.8</v>
      </c>
      <c r="D18" s="44">
        <v>4.1</v>
      </c>
      <c r="E18" s="44">
        <v>3.6</v>
      </c>
      <c r="F18" s="44">
        <v>3.2</v>
      </c>
      <c r="G18" s="44">
        <v>2.5</v>
      </c>
      <c r="H18" s="44">
        <v>2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89</v>
      </c>
      <c r="B20" s="44">
        <v>318.5</v>
      </c>
      <c r="C20" s="44">
        <v>329.5</v>
      </c>
      <c r="D20" s="44">
        <v>343.1</v>
      </c>
      <c r="E20" s="44">
        <v>356</v>
      </c>
      <c r="F20" s="44">
        <v>367.7</v>
      </c>
      <c r="G20" s="44">
        <v>378</v>
      </c>
      <c r="H20" s="44">
        <v>386</v>
      </c>
    </row>
    <row r="21" spans="1:8" ht="12.75">
      <c r="A21" s="5" t="s">
        <v>64</v>
      </c>
      <c r="B21" s="44">
        <v>3.5</v>
      </c>
      <c r="C21" s="44">
        <v>3.5</v>
      </c>
      <c r="D21" s="44">
        <v>4.2</v>
      </c>
      <c r="E21" s="44">
        <v>3.7</v>
      </c>
      <c r="F21" s="44">
        <v>3.3</v>
      </c>
      <c r="G21" s="44">
        <v>2.8</v>
      </c>
      <c r="H21" s="44">
        <v>2.1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7.1</v>
      </c>
      <c r="C23" s="44">
        <v>6.7</v>
      </c>
      <c r="D23" s="44">
        <v>6.5</v>
      </c>
      <c r="E23" s="44">
        <v>6.3</v>
      </c>
      <c r="F23" s="44">
        <v>6.1</v>
      </c>
      <c r="G23" s="44">
        <v>5.8</v>
      </c>
      <c r="H23" s="44">
        <v>5.6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2" t="s">
        <v>150</v>
      </c>
      <c r="B25" s="43">
        <v>3294</v>
      </c>
      <c r="C25" s="43">
        <v>3486</v>
      </c>
      <c r="D25" s="43">
        <v>3756</v>
      </c>
      <c r="E25" s="43">
        <v>4012</v>
      </c>
      <c r="F25" s="43">
        <v>4266</v>
      </c>
      <c r="G25" s="43">
        <v>4506</v>
      </c>
      <c r="H25" s="43">
        <v>4748</v>
      </c>
    </row>
    <row r="26" spans="1:8" ht="12.75">
      <c r="A26" s="2" t="s">
        <v>148</v>
      </c>
      <c r="B26" s="43">
        <v>1961</v>
      </c>
      <c r="C26" s="43">
        <v>2078</v>
      </c>
      <c r="D26" s="43">
        <v>2247</v>
      </c>
      <c r="E26" s="43">
        <v>2418</v>
      </c>
      <c r="F26" s="43">
        <v>2587</v>
      </c>
      <c r="G26" s="43">
        <v>2743</v>
      </c>
      <c r="H26" s="43">
        <v>2901</v>
      </c>
    </row>
    <row r="27" spans="1:8" ht="12.75">
      <c r="A27" s="2" t="s">
        <v>149</v>
      </c>
      <c r="B27" s="43">
        <v>228</v>
      </c>
      <c r="C27" s="43">
        <v>281</v>
      </c>
      <c r="D27" s="43">
        <v>330</v>
      </c>
      <c r="E27" s="43">
        <v>366</v>
      </c>
      <c r="F27" s="43">
        <v>394</v>
      </c>
      <c r="G27" s="43">
        <v>424</v>
      </c>
      <c r="H27" s="43">
        <v>430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7.5</v>
      </c>
      <c r="C29" s="44">
        <v>7.3</v>
      </c>
      <c r="D29" s="44">
        <v>6.5</v>
      </c>
      <c r="E29" s="44">
        <v>5.6</v>
      </c>
      <c r="F29" s="44">
        <v>4.8</v>
      </c>
      <c r="G29" s="44">
        <v>4.3</v>
      </c>
      <c r="H29" s="44">
        <v>4</v>
      </c>
    </row>
    <row r="30" spans="1:8" ht="12.75">
      <c r="A30" s="41" t="s">
        <v>151</v>
      </c>
      <c r="B30" s="44">
        <v>10.6</v>
      </c>
      <c r="C30" s="44">
        <v>8.9</v>
      </c>
      <c r="D30" s="44">
        <v>8.5</v>
      </c>
      <c r="E30" s="44">
        <v>7.3</v>
      </c>
      <c r="F30" s="44">
        <v>5.5</v>
      </c>
      <c r="G30" s="44">
        <v>4.8</v>
      </c>
      <c r="H30" s="44">
        <v>4.5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1:8" ht="12.75">
      <c r="A33" s="12"/>
      <c r="B33" s="44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45"/>
      <c r="C41" s="44"/>
      <c r="D41" s="44"/>
      <c r="E41" s="44"/>
      <c r="F41" s="44"/>
      <c r="G41" s="44"/>
      <c r="H41" s="44"/>
    </row>
    <row r="42" spans="2:8" ht="12.75">
      <c r="B42" s="45"/>
      <c r="C42" s="44"/>
      <c r="D42" s="44"/>
      <c r="E42" s="44"/>
      <c r="F42" s="44"/>
      <c r="G42" s="44"/>
      <c r="H42" s="44"/>
    </row>
    <row r="43" spans="2:8" ht="12.75">
      <c r="B43" s="45"/>
      <c r="C43" s="44"/>
      <c r="D43" s="44"/>
      <c r="E43" s="44"/>
      <c r="F43" s="44"/>
      <c r="G43" s="44"/>
      <c r="H43" s="44"/>
    </row>
    <row r="44" spans="2:8" ht="12.75">
      <c r="B44" s="45"/>
      <c r="C44" s="44"/>
      <c r="D44" s="44"/>
      <c r="E44" s="44"/>
      <c r="F44" s="44"/>
      <c r="G44" s="44"/>
      <c r="H44" s="44"/>
    </row>
    <row r="45" spans="3:8" ht="12.75"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  <row r="70" spans="2:8" ht="12.75">
      <c r="B70" s="8"/>
      <c r="C70" s="8"/>
      <c r="D70" s="8"/>
      <c r="E70" s="8"/>
      <c r="F70" s="8"/>
      <c r="G70" s="8"/>
      <c r="H70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H6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100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1986</v>
      </c>
      <c r="C3" s="10">
        <v>1987</v>
      </c>
      <c r="D3" s="10">
        <v>1988</v>
      </c>
      <c r="E3" s="10">
        <v>1989</v>
      </c>
      <c r="F3" s="10">
        <v>1990</v>
      </c>
      <c r="G3" s="10">
        <v>1991</v>
      </c>
      <c r="H3" s="10">
        <v>1992</v>
      </c>
    </row>
    <row r="5" spans="1:8" ht="12.75">
      <c r="A5" s="5" t="s">
        <v>78</v>
      </c>
      <c r="B5" s="43">
        <v>4218</v>
      </c>
      <c r="C5" s="43">
        <v>4493</v>
      </c>
      <c r="D5" s="43">
        <v>4816</v>
      </c>
      <c r="E5" s="43">
        <v>5165</v>
      </c>
      <c r="F5" s="43">
        <v>5524</v>
      </c>
      <c r="G5" s="43">
        <v>5879</v>
      </c>
      <c r="H5" s="43">
        <v>6214</v>
      </c>
    </row>
    <row r="6" spans="1:8" ht="12.75">
      <c r="A6" s="2" t="s">
        <v>79</v>
      </c>
      <c r="B6" s="43">
        <f>4107.9*(1+0.01*B8)</f>
        <v>4329.7266</v>
      </c>
      <c r="C6" s="43">
        <f aca="true" t="shared" si="0" ref="C6:H6">B6*(1+0.01*C8)</f>
        <v>4628.4777354</v>
      </c>
      <c r="D6" s="43">
        <f t="shared" si="0"/>
        <v>4966.3566100842</v>
      </c>
      <c r="E6" s="43">
        <f t="shared" si="0"/>
        <v>5323.934286010262</v>
      </c>
      <c r="F6" s="43">
        <f t="shared" si="0"/>
        <v>5685.9618174589605</v>
      </c>
      <c r="G6" s="43">
        <f t="shared" si="0"/>
        <v>6044.1774119588745</v>
      </c>
      <c r="H6" s="43">
        <f t="shared" si="0"/>
        <v>6370.562992204654</v>
      </c>
    </row>
    <row r="7" spans="1:8" ht="12.75">
      <c r="A7" s="5" t="s">
        <v>80</v>
      </c>
      <c r="B7" s="44">
        <v>5.5</v>
      </c>
      <c r="C7" s="44">
        <v>6.5</v>
      </c>
      <c r="D7" s="44">
        <v>7.2</v>
      </c>
      <c r="E7" s="44">
        <v>7.3</v>
      </c>
      <c r="F7" s="44">
        <v>6.9</v>
      </c>
      <c r="G7" s="44">
        <v>6.4</v>
      </c>
      <c r="H7" s="44">
        <v>5.7</v>
      </c>
    </row>
    <row r="8" spans="1:8" ht="12.75">
      <c r="A8" s="2" t="s">
        <v>81</v>
      </c>
      <c r="B8" s="44">
        <v>5.4</v>
      </c>
      <c r="C8" s="44">
        <v>6.9</v>
      </c>
      <c r="D8" s="44">
        <v>7.3</v>
      </c>
      <c r="E8" s="44">
        <v>7.2</v>
      </c>
      <c r="F8" s="44">
        <v>6.8</v>
      </c>
      <c r="G8" s="44">
        <v>6.3</v>
      </c>
      <c r="H8" s="44">
        <v>5.4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97</v>
      </c>
      <c r="B10" s="43">
        <v>3681</v>
      </c>
      <c r="C10" s="43">
        <v>3794</v>
      </c>
      <c r="D10" s="43">
        <v>3928</v>
      </c>
      <c r="E10" s="43">
        <v>4071</v>
      </c>
      <c r="F10" s="43">
        <v>4218</v>
      </c>
      <c r="G10" s="43">
        <v>4367</v>
      </c>
      <c r="H10" s="43">
        <v>4514</v>
      </c>
    </row>
    <row r="11" spans="1:8" ht="12.75">
      <c r="A11" s="2" t="s">
        <v>98</v>
      </c>
      <c r="B11" s="43">
        <f>3662.4*(1+0.01*B13)</f>
        <v>3761.2848</v>
      </c>
      <c r="C11" s="43">
        <f aca="true" t="shared" si="1" ref="C11:H11">B11*(1+0.01*C13)</f>
        <v>3881.6459136</v>
      </c>
      <c r="D11" s="43">
        <f t="shared" si="1"/>
        <v>4025.2668124031998</v>
      </c>
      <c r="E11" s="43">
        <f t="shared" si="1"/>
        <v>4170.176417649715</v>
      </c>
      <c r="F11" s="43">
        <f t="shared" si="1"/>
        <v>4320.302768685106</v>
      </c>
      <c r="G11" s="43">
        <f t="shared" si="1"/>
        <v>4471.513365589084</v>
      </c>
      <c r="H11" s="43">
        <f t="shared" si="1"/>
        <v>4619.073306653523</v>
      </c>
    </row>
    <row r="12" spans="1:8" ht="12.75">
      <c r="A12" s="5" t="s">
        <v>84</v>
      </c>
      <c r="B12" s="44">
        <v>2.7</v>
      </c>
      <c r="C12" s="44">
        <v>3.1</v>
      </c>
      <c r="D12" s="44">
        <v>3.5</v>
      </c>
      <c r="E12" s="44">
        <v>3.6</v>
      </c>
      <c r="F12" s="44">
        <v>3.6</v>
      </c>
      <c r="G12" s="44">
        <v>3.5</v>
      </c>
      <c r="H12" s="44">
        <v>3.4</v>
      </c>
    </row>
    <row r="13" spans="1:8" ht="12.75">
      <c r="A13" s="2" t="s">
        <v>85</v>
      </c>
      <c r="B13" s="44">
        <v>2.7</v>
      </c>
      <c r="C13" s="44">
        <v>3.2</v>
      </c>
      <c r="D13" s="44">
        <v>3.7</v>
      </c>
      <c r="E13" s="44">
        <v>3.6</v>
      </c>
      <c r="F13" s="44">
        <v>3.6</v>
      </c>
      <c r="G13" s="44">
        <v>3.5</v>
      </c>
      <c r="H13" s="44">
        <v>3.3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99</v>
      </c>
      <c r="B15" s="44">
        <v>114.6</v>
      </c>
      <c r="C15" s="44">
        <v>118.4</v>
      </c>
      <c r="D15" s="44">
        <v>122.6</v>
      </c>
      <c r="E15" s="44">
        <v>126.9</v>
      </c>
      <c r="F15" s="44">
        <v>131</v>
      </c>
      <c r="G15" s="44">
        <v>134.6</v>
      </c>
      <c r="H15" s="44">
        <v>137.7</v>
      </c>
    </row>
    <row r="16" spans="1:8" ht="12.75">
      <c r="A16" s="2" t="s">
        <v>87</v>
      </c>
      <c r="B16" s="44">
        <f aca="true" t="shared" si="2" ref="B16:H16">100*B6/B11</f>
        <v>115.11296884511377</v>
      </c>
      <c r="C16" s="44">
        <f t="shared" si="2"/>
        <v>119.2400811002196</v>
      </c>
      <c r="D16" s="44">
        <f t="shared" si="2"/>
        <v>123.37956318277304</v>
      </c>
      <c r="E16" s="44">
        <f t="shared" si="2"/>
        <v>127.66688391113195</v>
      </c>
      <c r="F16" s="44">
        <f t="shared" si="2"/>
        <v>131.61026256475762</v>
      </c>
      <c r="G16" s="44">
        <f t="shared" si="2"/>
        <v>135.17073343607473</v>
      </c>
      <c r="H16" s="44">
        <f t="shared" si="2"/>
        <v>137.9186379880182</v>
      </c>
    </row>
    <row r="17" spans="1:8" ht="12.75">
      <c r="A17" s="5" t="s">
        <v>80</v>
      </c>
      <c r="B17" s="44">
        <v>2.8</v>
      </c>
      <c r="C17" s="44">
        <v>3.3</v>
      </c>
      <c r="D17" s="44">
        <v>3.5</v>
      </c>
      <c r="E17" s="44">
        <v>3.5</v>
      </c>
      <c r="F17" s="44">
        <v>3.2</v>
      </c>
      <c r="G17" s="44">
        <v>2.8</v>
      </c>
      <c r="H17" s="44">
        <v>2.3</v>
      </c>
    </row>
    <row r="18" spans="1:8" ht="12.75">
      <c r="A18" s="7" t="s">
        <v>88</v>
      </c>
      <c r="B18" s="44">
        <v>2.6</v>
      </c>
      <c r="C18" s="44">
        <v>3.6</v>
      </c>
      <c r="D18" s="44">
        <v>3.5</v>
      </c>
      <c r="E18" s="44">
        <v>3.5</v>
      </c>
      <c r="F18" s="44">
        <v>3</v>
      </c>
      <c r="G18" s="44">
        <v>2.7</v>
      </c>
      <c r="H18" s="44">
        <v>2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101</v>
      </c>
      <c r="B20" s="44">
        <v>323.4</v>
      </c>
      <c r="C20" s="44">
        <v>333.1</v>
      </c>
      <c r="D20" s="44">
        <v>345.2</v>
      </c>
      <c r="E20" s="44">
        <v>357.4</v>
      </c>
      <c r="F20" s="44">
        <v>369</v>
      </c>
      <c r="G20" s="44">
        <v>379.1</v>
      </c>
      <c r="H20" s="44">
        <v>387.5</v>
      </c>
    </row>
    <row r="21" spans="1:8" ht="12.75">
      <c r="A21" s="7" t="s">
        <v>102</v>
      </c>
      <c r="B21" s="44">
        <v>1.6</v>
      </c>
      <c r="C21" s="44">
        <v>3</v>
      </c>
      <c r="D21" s="44">
        <v>3.6</v>
      </c>
      <c r="E21" s="44">
        <v>3.6</v>
      </c>
      <c r="F21" s="44">
        <v>3.2</v>
      </c>
      <c r="G21" s="44">
        <v>2.8</v>
      </c>
      <c r="H21" s="44">
        <v>2.2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6.9</v>
      </c>
      <c r="C23" s="44">
        <v>6.7</v>
      </c>
      <c r="D23" s="44">
        <v>6.3</v>
      </c>
      <c r="E23" s="44">
        <v>6</v>
      </c>
      <c r="F23" s="44">
        <v>5.8</v>
      </c>
      <c r="G23" s="44">
        <v>5.6</v>
      </c>
      <c r="H23" s="44">
        <v>5.5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2" t="s">
        <v>150</v>
      </c>
      <c r="B25" s="43">
        <v>3493</v>
      </c>
      <c r="C25" s="43">
        <v>3700</v>
      </c>
      <c r="D25" s="43">
        <v>3941</v>
      </c>
      <c r="E25" s="43">
        <v>4201</v>
      </c>
      <c r="F25" s="43">
        <v>4452</v>
      </c>
      <c r="G25" s="43">
        <v>4703</v>
      </c>
      <c r="H25" s="43">
        <v>4959</v>
      </c>
    </row>
    <row r="26" spans="1:8" ht="12.75">
      <c r="A26" s="2" t="s">
        <v>148</v>
      </c>
      <c r="B26" s="43">
        <v>2075</v>
      </c>
      <c r="C26" s="43">
        <v>2210</v>
      </c>
      <c r="D26" s="43">
        <v>2371</v>
      </c>
      <c r="E26" s="43">
        <v>2546</v>
      </c>
      <c r="F26" s="43">
        <v>2716</v>
      </c>
      <c r="G26" s="43">
        <v>2885</v>
      </c>
      <c r="H26" s="43">
        <v>3057</v>
      </c>
    </row>
    <row r="27" spans="1:8" ht="12.75">
      <c r="A27" s="2" t="s">
        <v>149</v>
      </c>
      <c r="B27" s="43">
        <v>240</v>
      </c>
      <c r="C27" s="43">
        <v>309</v>
      </c>
      <c r="D27" s="43">
        <v>341</v>
      </c>
      <c r="E27" s="43">
        <v>377</v>
      </c>
      <c r="F27" s="43">
        <v>411</v>
      </c>
      <c r="G27" s="43">
        <v>444</v>
      </c>
      <c r="H27" s="43">
        <v>459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6</v>
      </c>
      <c r="C29" s="44">
        <v>5.4</v>
      </c>
      <c r="D29" s="44">
        <v>5.6</v>
      </c>
      <c r="E29" s="44">
        <v>5.3</v>
      </c>
      <c r="F29" s="44">
        <v>4.7</v>
      </c>
      <c r="G29" s="44">
        <v>4.2</v>
      </c>
      <c r="H29" s="44">
        <v>3.6</v>
      </c>
    </row>
    <row r="30" spans="1:8" ht="12.75">
      <c r="A30" s="41" t="s">
        <v>151</v>
      </c>
      <c r="B30" s="44">
        <v>7.7</v>
      </c>
      <c r="C30" s="44">
        <v>6.7</v>
      </c>
      <c r="D30" s="44">
        <v>6.6</v>
      </c>
      <c r="E30" s="44">
        <v>6.1</v>
      </c>
      <c r="F30" s="44">
        <v>5.5</v>
      </c>
      <c r="G30" s="44">
        <v>5</v>
      </c>
      <c r="H30" s="44">
        <v>4.5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1:8" ht="12.75">
      <c r="A33" s="12"/>
      <c r="B33" s="44"/>
      <c r="C33" s="44"/>
      <c r="D33" s="44"/>
      <c r="E33" s="44"/>
      <c r="F33" s="44"/>
      <c r="G33" s="44"/>
      <c r="H33" s="44"/>
    </row>
    <row r="34" spans="2:8" ht="12.75">
      <c r="B34" s="49"/>
      <c r="C34" s="44"/>
      <c r="D34" s="44"/>
      <c r="E34" s="44"/>
      <c r="F34" s="44"/>
      <c r="G34" s="44"/>
      <c r="H34" s="44"/>
    </row>
    <row r="35" spans="2:8" ht="12.75">
      <c r="B35" s="49"/>
      <c r="C35" s="44"/>
      <c r="D35" s="44"/>
      <c r="E35" s="44"/>
      <c r="F35" s="44"/>
      <c r="G35" s="44"/>
      <c r="H35" s="44"/>
    </row>
    <row r="36" spans="2:8" ht="12.75">
      <c r="B36" s="49"/>
      <c r="C36" s="44"/>
      <c r="D36" s="44"/>
      <c r="E36" s="44"/>
      <c r="F36" s="44"/>
      <c r="G36" s="44"/>
      <c r="H36" s="44"/>
    </row>
    <row r="37" spans="2:8" ht="12.75">
      <c r="B37" s="49"/>
      <c r="C37" s="44"/>
      <c r="D37" s="44"/>
      <c r="E37" s="44"/>
      <c r="F37" s="44"/>
      <c r="G37" s="44"/>
      <c r="H37" s="44"/>
    </row>
    <row r="38" spans="2:8" ht="12.75">
      <c r="B38" s="49"/>
      <c r="C38" s="44"/>
      <c r="D38" s="44"/>
      <c r="E38" s="44"/>
      <c r="F38" s="44"/>
      <c r="G38" s="44"/>
      <c r="H38" s="44"/>
    </row>
    <row r="39" spans="2:8" ht="12.75">
      <c r="B39" s="49"/>
      <c r="C39" s="44"/>
      <c r="D39" s="44"/>
      <c r="E39" s="44"/>
      <c r="F39" s="44"/>
      <c r="G39" s="44"/>
      <c r="H39" s="44"/>
    </row>
    <row r="40" spans="2:8" ht="12.75">
      <c r="B40" s="49"/>
      <c r="C40" s="44"/>
      <c r="D40" s="44"/>
      <c r="E40" s="44"/>
      <c r="F40" s="44"/>
      <c r="G40" s="44"/>
      <c r="H40" s="44"/>
    </row>
    <row r="41" spans="2:8" ht="12.75">
      <c r="B41" s="49"/>
      <c r="C41" s="44"/>
      <c r="D41" s="44"/>
      <c r="E41" s="44"/>
      <c r="F41" s="44"/>
      <c r="G41" s="44"/>
      <c r="H41" s="44"/>
    </row>
    <row r="42" spans="2:8" ht="12.75">
      <c r="B42" s="49"/>
      <c r="C42" s="44"/>
      <c r="D42" s="44"/>
      <c r="E42" s="44"/>
      <c r="F42" s="44"/>
      <c r="G42" s="44"/>
      <c r="H42" s="44"/>
    </row>
    <row r="43" spans="2:8" ht="12.75">
      <c r="B43" s="49"/>
      <c r="C43" s="44"/>
      <c r="D43" s="44"/>
      <c r="E43" s="44"/>
      <c r="F43" s="44"/>
      <c r="G43" s="44"/>
      <c r="H43" s="44"/>
    </row>
    <row r="44" spans="2:8" ht="12.75">
      <c r="B44" s="49"/>
      <c r="C44" s="44"/>
      <c r="D44" s="44"/>
      <c r="E44" s="44"/>
      <c r="F44" s="44"/>
      <c r="G44" s="44"/>
      <c r="H44" s="44"/>
    </row>
    <row r="45" spans="2:8" ht="12.75">
      <c r="B45" s="49"/>
      <c r="C45" s="8"/>
      <c r="D45" s="8"/>
      <c r="E45" s="8"/>
      <c r="F45" s="8"/>
      <c r="G45" s="8"/>
      <c r="H45" s="8"/>
    </row>
    <row r="46" spans="2:8" ht="12.75">
      <c r="B46" s="49"/>
      <c r="C46" s="8"/>
      <c r="D46" s="8"/>
      <c r="E46" s="8"/>
      <c r="F46" s="8"/>
      <c r="G46" s="8"/>
      <c r="H46" s="8"/>
    </row>
    <row r="47" spans="2:8" ht="12.75">
      <c r="B47" s="49"/>
      <c r="C47" s="8"/>
      <c r="D47" s="8"/>
      <c r="E47" s="8"/>
      <c r="F47" s="8"/>
      <c r="G47" s="8"/>
      <c r="H47" s="8"/>
    </row>
    <row r="48" spans="2:8" ht="12.75">
      <c r="B48" s="49"/>
      <c r="C48" s="8"/>
      <c r="D48" s="8"/>
      <c r="E48" s="8"/>
      <c r="F48" s="8"/>
      <c r="G48" s="8"/>
      <c r="H48" s="8"/>
    </row>
    <row r="49" spans="2:8" ht="12.75">
      <c r="B49" s="49"/>
      <c r="C49" s="8"/>
      <c r="D49" s="8"/>
      <c r="E49" s="8"/>
      <c r="F49" s="8"/>
      <c r="G49" s="8"/>
      <c r="H49" s="8"/>
    </row>
    <row r="50" spans="2:8" ht="12.75">
      <c r="B50" s="49"/>
      <c r="C50" s="8"/>
      <c r="D50" s="8"/>
      <c r="E50" s="8"/>
      <c r="F50" s="8"/>
      <c r="G50" s="8"/>
      <c r="H50" s="8"/>
    </row>
    <row r="51" spans="2:8" ht="12.75">
      <c r="B51" s="49"/>
      <c r="C51" s="8"/>
      <c r="D51" s="8"/>
      <c r="E51" s="8"/>
      <c r="F51" s="8"/>
      <c r="G51" s="8"/>
      <c r="H51" s="8"/>
    </row>
    <row r="52" spans="2:8" ht="12.75">
      <c r="B52" s="49"/>
      <c r="C52" s="8"/>
      <c r="D52" s="8"/>
      <c r="E52" s="8"/>
      <c r="F52" s="8"/>
      <c r="G52" s="8"/>
      <c r="H52" s="8"/>
    </row>
    <row r="53" spans="2:8" ht="12.75">
      <c r="B53" s="49"/>
      <c r="C53" s="8"/>
      <c r="D53" s="8"/>
      <c r="E53" s="8"/>
      <c r="F53" s="8"/>
      <c r="G53" s="8"/>
      <c r="H53" s="8"/>
    </row>
    <row r="54" spans="2:8" ht="12.75">
      <c r="B54" s="49"/>
      <c r="C54" s="8"/>
      <c r="D54" s="8"/>
      <c r="E54" s="8"/>
      <c r="F54" s="8"/>
      <c r="G54" s="8"/>
      <c r="H54" s="8"/>
    </row>
    <row r="55" spans="2:8" ht="12.75">
      <c r="B55" s="49"/>
      <c r="C55" s="8"/>
      <c r="D55" s="8"/>
      <c r="E55" s="8"/>
      <c r="F55" s="8"/>
      <c r="G55" s="8"/>
      <c r="H55" s="8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H57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31" customWidth="1"/>
    <col min="2" max="16384" width="9.77734375" style="31" customWidth="1"/>
  </cols>
  <sheetData>
    <row r="1" spans="1:8" ht="12.75">
      <c r="A1" s="30" t="s">
        <v>104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0" t="s">
        <v>61</v>
      </c>
      <c r="B3" s="32">
        <v>1987</v>
      </c>
      <c r="C3" s="32">
        <v>1988</v>
      </c>
      <c r="D3" s="32">
        <v>1989</v>
      </c>
      <c r="E3" s="32">
        <v>1990</v>
      </c>
      <c r="F3" s="32">
        <v>1991</v>
      </c>
      <c r="G3" s="32">
        <v>1992</v>
      </c>
      <c r="H3" s="32">
        <v>1993</v>
      </c>
    </row>
    <row r="5" spans="1:8" ht="12.75">
      <c r="A5" s="24" t="s">
        <v>78</v>
      </c>
      <c r="B5" s="48">
        <v>4486</v>
      </c>
      <c r="C5" s="48">
        <v>4779</v>
      </c>
      <c r="D5" s="48">
        <v>5113</v>
      </c>
      <c r="E5" s="48">
        <v>5481</v>
      </c>
      <c r="F5" s="48">
        <v>5850</v>
      </c>
      <c r="G5" s="48">
        <v>6207</v>
      </c>
      <c r="H5" s="48">
        <v>6548</v>
      </c>
    </row>
    <row r="6" spans="1:8" ht="12.75">
      <c r="A6" s="31" t="s">
        <v>79</v>
      </c>
      <c r="B6" s="48">
        <f>4297.3*(1+0.01*B8)</f>
        <v>4606.7056</v>
      </c>
      <c r="C6" s="48">
        <f aca="true" t="shared" si="0" ref="C6:H6">B6*(1+0.01*C8)</f>
        <v>4901.5347584</v>
      </c>
      <c r="D6" s="48">
        <f t="shared" si="0"/>
        <v>5259.3467957632</v>
      </c>
      <c r="E6" s="48">
        <f t="shared" si="0"/>
        <v>5632.760418262387</v>
      </c>
      <c r="F6" s="48">
        <f t="shared" si="0"/>
        <v>5998.889845449442</v>
      </c>
      <c r="G6" s="48">
        <f t="shared" si="0"/>
        <v>6352.824346330959</v>
      </c>
      <c r="H6" s="48">
        <f t="shared" si="0"/>
        <v>6689.524036686499</v>
      </c>
    </row>
    <row r="7" spans="1:8" ht="12.75">
      <c r="A7" s="24" t="s">
        <v>80</v>
      </c>
      <c r="B7" s="46">
        <v>5.9</v>
      </c>
      <c r="C7" s="46">
        <v>6.5</v>
      </c>
      <c r="D7" s="46">
        <v>7</v>
      </c>
      <c r="E7" s="46">
        <v>7.2</v>
      </c>
      <c r="F7" s="46">
        <v>6.7</v>
      </c>
      <c r="G7" s="46">
        <v>6.1</v>
      </c>
      <c r="H7" s="46">
        <v>5.5</v>
      </c>
    </row>
    <row r="8" spans="1:8" ht="12.75">
      <c r="A8" s="31" t="s">
        <v>81</v>
      </c>
      <c r="B8" s="46">
        <v>7.2</v>
      </c>
      <c r="C8" s="46">
        <v>6.4</v>
      </c>
      <c r="D8" s="46">
        <v>7.3</v>
      </c>
      <c r="E8" s="46">
        <v>7.1</v>
      </c>
      <c r="F8" s="46">
        <v>6.5</v>
      </c>
      <c r="G8" s="46">
        <v>5.9</v>
      </c>
      <c r="H8" s="46">
        <v>5.3</v>
      </c>
    </row>
    <row r="9" spans="2:8" ht="12.75">
      <c r="B9" s="46"/>
      <c r="C9" s="46"/>
      <c r="D9" s="46"/>
      <c r="E9" s="46"/>
      <c r="F9" s="46"/>
      <c r="G9" s="46"/>
      <c r="H9" s="46"/>
    </row>
    <row r="10" spans="1:8" ht="12.75">
      <c r="A10" s="24" t="s">
        <v>97</v>
      </c>
      <c r="B10" s="48">
        <v>3820</v>
      </c>
      <c r="C10" s="48">
        <v>3932</v>
      </c>
      <c r="D10" s="48">
        <v>4054</v>
      </c>
      <c r="E10" s="48">
        <v>4196</v>
      </c>
      <c r="F10" s="48">
        <v>4340</v>
      </c>
      <c r="G10" s="48">
        <v>4485</v>
      </c>
      <c r="H10" s="48">
        <v>4630</v>
      </c>
    </row>
    <row r="11" spans="1:8" ht="12.75">
      <c r="A11" s="31" t="s">
        <v>98</v>
      </c>
      <c r="B11" s="48">
        <f>3733.6*(1+0.01*B13)</f>
        <v>3875.4768</v>
      </c>
      <c r="C11" s="48">
        <f aca="true" t="shared" si="1" ref="C11:H11">B11*(1+0.01*C13)</f>
        <v>3968.4882432</v>
      </c>
      <c r="D11" s="48">
        <f t="shared" si="1"/>
        <v>4107.385331711999</v>
      </c>
      <c r="E11" s="48">
        <f t="shared" si="1"/>
        <v>4251.143818321919</v>
      </c>
      <c r="F11" s="48">
        <f t="shared" si="1"/>
        <v>4395.682708144865</v>
      </c>
      <c r="G11" s="48">
        <f t="shared" si="1"/>
        <v>4540.740237513644</v>
      </c>
      <c r="H11" s="48">
        <f t="shared" si="1"/>
        <v>4686.0439251140815</v>
      </c>
    </row>
    <row r="12" spans="1:8" ht="12.75">
      <c r="A12" s="24" t="s">
        <v>84</v>
      </c>
      <c r="B12" s="46">
        <v>2.9</v>
      </c>
      <c r="C12" s="46">
        <v>2.9</v>
      </c>
      <c r="D12" s="46">
        <v>3.1</v>
      </c>
      <c r="E12" s="46">
        <v>3.5</v>
      </c>
      <c r="F12" s="46">
        <v>3.4</v>
      </c>
      <c r="G12" s="46">
        <v>3.3</v>
      </c>
      <c r="H12" s="46">
        <v>3.2</v>
      </c>
    </row>
    <row r="13" spans="1:8" ht="12.75">
      <c r="A13" s="31" t="s">
        <v>85</v>
      </c>
      <c r="B13" s="46">
        <v>3.8</v>
      </c>
      <c r="C13" s="46">
        <v>2.4</v>
      </c>
      <c r="D13" s="46">
        <v>3.5</v>
      </c>
      <c r="E13" s="46">
        <v>3.5</v>
      </c>
      <c r="F13" s="46">
        <v>3.4</v>
      </c>
      <c r="G13" s="46">
        <v>3.3</v>
      </c>
      <c r="H13" s="46">
        <v>3.2</v>
      </c>
    </row>
    <row r="14" spans="2:8" ht="12.75">
      <c r="B14" s="46"/>
      <c r="C14" s="46"/>
      <c r="D14" s="46"/>
      <c r="E14" s="46"/>
      <c r="F14" s="46"/>
      <c r="G14" s="46"/>
      <c r="H14" s="46"/>
    </row>
    <row r="15" spans="1:8" ht="12.75">
      <c r="A15" s="22" t="s">
        <v>99</v>
      </c>
      <c r="B15" s="46">
        <v>117.5</v>
      </c>
      <c r="C15" s="46">
        <v>121.5</v>
      </c>
      <c r="D15" s="46">
        <v>126.1</v>
      </c>
      <c r="E15" s="46">
        <v>130.6</v>
      </c>
      <c r="F15" s="46">
        <v>134.8</v>
      </c>
      <c r="G15" s="46">
        <v>138.4</v>
      </c>
      <c r="H15" s="46">
        <v>141.4</v>
      </c>
    </row>
    <row r="16" spans="1:8" ht="12.75">
      <c r="A16" s="31" t="s">
        <v>87</v>
      </c>
      <c r="B16" s="46">
        <f aca="true" t="shared" si="2" ref="B16:H16">100*B6/B11</f>
        <v>118.86809901687452</v>
      </c>
      <c r="C16" s="46">
        <f t="shared" si="2"/>
        <v>123.51138413472118</v>
      </c>
      <c r="D16" s="46">
        <f t="shared" si="2"/>
        <v>128.0461016198607</v>
      </c>
      <c r="E16" s="46">
        <f t="shared" si="2"/>
        <v>132.49987906750806</v>
      </c>
      <c r="F16" s="46">
        <f t="shared" si="2"/>
        <v>136.47231257920316</v>
      </c>
      <c r="G16" s="46">
        <f t="shared" si="2"/>
        <v>139.9072400981376</v>
      </c>
      <c r="H16" s="46">
        <f t="shared" si="2"/>
        <v>142.7541897512974</v>
      </c>
    </row>
    <row r="17" spans="1:8" ht="12.75">
      <c r="A17" s="24" t="s">
        <v>80</v>
      </c>
      <c r="B17" s="46">
        <v>3</v>
      </c>
      <c r="C17" s="46">
        <v>3.5</v>
      </c>
      <c r="D17" s="46">
        <v>3.8</v>
      </c>
      <c r="E17" s="46">
        <v>3.6</v>
      </c>
      <c r="F17" s="46">
        <v>3.2</v>
      </c>
      <c r="G17" s="46">
        <v>2.7</v>
      </c>
      <c r="H17" s="46">
        <v>2.2</v>
      </c>
    </row>
    <row r="18" spans="1:8" ht="12.75">
      <c r="A18" s="22" t="s">
        <v>88</v>
      </c>
      <c r="B18" s="46">
        <v>3.3</v>
      </c>
      <c r="C18" s="46">
        <v>3.9</v>
      </c>
      <c r="D18" s="46">
        <v>3.7</v>
      </c>
      <c r="E18" s="46">
        <v>3.5</v>
      </c>
      <c r="F18" s="46">
        <v>3</v>
      </c>
      <c r="G18" s="46">
        <v>2.5</v>
      </c>
      <c r="H18" s="46">
        <v>2</v>
      </c>
    </row>
    <row r="19" spans="2:8" ht="12.75">
      <c r="B19" s="46"/>
      <c r="C19" s="46"/>
      <c r="D19" s="46"/>
      <c r="E19" s="46"/>
      <c r="F19" s="46"/>
      <c r="G19" s="46"/>
      <c r="H19" s="46"/>
    </row>
    <row r="20" spans="1:8" ht="12.75">
      <c r="A20" s="22" t="s">
        <v>101</v>
      </c>
      <c r="B20" s="46">
        <v>335</v>
      </c>
      <c r="C20" s="46">
        <v>349.3</v>
      </c>
      <c r="D20" s="46">
        <v>363.5</v>
      </c>
      <c r="E20" s="46">
        <v>376.7</v>
      </c>
      <c r="F20" s="46">
        <v>388.7</v>
      </c>
      <c r="G20" s="46">
        <v>399.2</v>
      </c>
      <c r="H20" s="46">
        <v>407.9</v>
      </c>
    </row>
    <row r="21" spans="1:8" ht="12.75">
      <c r="A21" s="22" t="s">
        <v>102</v>
      </c>
      <c r="B21" s="46">
        <v>3.6</v>
      </c>
      <c r="C21" s="46">
        <v>4.3</v>
      </c>
      <c r="D21" s="46">
        <v>4.1</v>
      </c>
      <c r="E21" s="46">
        <v>3.6</v>
      </c>
      <c r="F21" s="46">
        <v>3.2</v>
      </c>
      <c r="G21" s="46">
        <v>2.7</v>
      </c>
      <c r="H21" s="46">
        <v>2.2</v>
      </c>
    </row>
    <row r="22" spans="2:8" ht="12.75">
      <c r="B22" s="46"/>
      <c r="C22" s="46"/>
      <c r="D22" s="46"/>
      <c r="E22" s="46"/>
      <c r="F22" s="46"/>
      <c r="G22" s="46"/>
      <c r="H22" s="46"/>
    </row>
    <row r="23" spans="1:8" ht="12.75">
      <c r="A23" s="22" t="s">
        <v>93</v>
      </c>
      <c r="B23" s="46">
        <v>6.1</v>
      </c>
      <c r="C23" s="46">
        <v>5.8</v>
      </c>
      <c r="D23" s="46">
        <v>5.6</v>
      </c>
      <c r="E23" s="46">
        <v>5.4</v>
      </c>
      <c r="F23" s="46">
        <v>5.3</v>
      </c>
      <c r="G23" s="46">
        <v>5.2</v>
      </c>
      <c r="H23" s="46">
        <v>5.2</v>
      </c>
    </row>
    <row r="24" spans="1:8" ht="12.75">
      <c r="A24" s="22"/>
      <c r="B24" s="46"/>
      <c r="C24" s="46"/>
      <c r="D24" s="46"/>
      <c r="E24" s="46"/>
      <c r="F24" s="46"/>
      <c r="G24" s="46"/>
      <c r="H24" s="46"/>
    </row>
    <row r="25" spans="1:8" ht="12.75">
      <c r="A25" s="31" t="s">
        <v>150</v>
      </c>
      <c r="B25" s="50">
        <v>3746</v>
      </c>
      <c r="C25" s="50">
        <v>3978</v>
      </c>
      <c r="D25" s="50">
        <v>4245</v>
      </c>
      <c r="E25" s="50">
        <v>4521</v>
      </c>
      <c r="F25" s="50">
        <v>4806</v>
      </c>
      <c r="G25" s="50">
        <v>5081</v>
      </c>
      <c r="H25" s="50">
        <v>5343</v>
      </c>
    </row>
    <row r="26" spans="1:8" ht="12.75">
      <c r="A26" s="31" t="s">
        <v>148</v>
      </c>
      <c r="B26" s="50">
        <v>2213</v>
      </c>
      <c r="C26" s="50">
        <v>2344</v>
      </c>
      <c r="D26" s="50">
        <v>2502</v>
      </c>
      <c r="E26" s="50">
        <v>2676</v>
      </c>
      <c r="F26" s="50">
        <v>2858</v>
      </c>
      <c r="G26" s="50">
        <v>3040</v>
      </c>
      <c r="H26" s="50">
        <v>3212</v>
      </c>
    </row>
    <row r="27" spans="1:8" ht="12.75">
      <c r="A27" s="31" t="s">
        <v>149</v>
      </c>
      <c r="B27" s="50">
        <v>275</v>
      </c>
      <c r="C27" s="50">
        <v>310</v>
      </c>
      <c r="D27" s="50">
        <v>353</v>
      </c>
      <c r="E27" s="50">
        <v>406</v>
      </c>
      <c r="F27" s="50">
        <v>448</v>
      </c>
      <c r="G27" s="50">
        <v>471</v>
      </c>
      <c r="H27" s="50">
        <v>492</v>
      </c>
    </row>
    <row r="28" spans="2:8" ht="12.75">
      <c r="B28" s="46"/>
      <c r="C28" s="46"/>
      <c r="D28" s="46"/>
      <c r="E28" s="46"/>
      <c r="F28" s="46"/>
      <c r="G28" s="46"/>
      <c r="H28" s="46"/>
    </row>
    <row r="29" spans="1:8" ht="12.75">
      <c r="A29" s="41" t="s">
        <v>103</v>
      </c>
      <c r="B29" s="46">
        <v>5.8</v>
      </c>
      <c r="C29" s="46">
        <v>5.3</v>
      </c>
      <c r="D29" s="46">
        <v>5.2</v>
      </c>
      <c r="E29" s="46">
        <v>5</v>
      </c>
      <c r="F29" s="46">
        <v>4.5</v>
      </c>
      <c r="G29" s="46">
        <v>4</v>
      </c>
      <c r="H29" s="46">
        <v>3.5</v>
      </c>
    </row>
    <row r="30" spans="1:8" ht="12.75">
      <c r="A30" s="41" t="s">
        <v>151</v>
      </c>
      <c r="B30" s="46">
        <v>8.4</v>
      </c>
      <c r="C30" s="46">
        <v>8</v>
      </c>
      <c r="D30" s="46">
        <v>7.4</v>
      </c>
      <c r="E30" s="46">
        <v>6.8</v>
      </c>
      <c r="F30" s="46">
        <v>6</v>
      </c>
      <c r="G30" s="46">
        <v>5</v>
      </c>
      <c r="H30" s="46">
        <v>4.5</v>
      </c>
    </row>
    <row r="31" spans="1:8" ht="12.75">
      <c r="A31" s="2"/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1:8" ht="12.75">
      <c r="A33" s="35"/>
      <c r="B33" s="46"/>
      <c r="C33" s="46"/>
      <c r="D33" s="46"/>
      <c r="E33" s="46"/>
      <c r="F33" s="46"/>
      <c r="G33" s="46"/>
      <c r="H33" s="46"/>
    </row>
    <row r="34" spans="2:8" ht="12.75">
      <c r="B34" s="47"/>
      <c r="C34" s="46"/>
      <c r="D34" s="46"/>
      <c r="E34" s="46"/>
      <c r="F34" s="46"/>
      <c r="G34" s="46"/>
      <c r="H34" s="46"/>
    </row>
    <row r="35" spans="2:8" ht="12.75">
      <c r="B35" s="47"/>
      <c r="C35" s="46"/>
      <c r="D35" s="46"/>
      <c r="E35" s="46"/>
      <c r="F35" s="46"/>
      <c r="G35" s="46"/>
      <c r="H35" s="46"/>
    </row>
    <row r="36" spans="2:8" ht="12.75">
      <c r="B36" s="47"/>
      <c r="C36" s="46"/>
      <c r="D36" s="46"/>
      <c r="E36" s="46"/>
      <c r="F36" s="46"/>
      <c r="G36" s="46"/>
      <c r="H36" s="46"/>
    </row>
    <row r="37" spans="2:8" ht="12.75">
      <c r="B37" s="47"/>
      <c r="C37" s="46"/>
      <c r="D37" s="46"/>
      <c r="E37" s="46"/>
      <c r="F37" s="46"/>
      <c r="G37" s="46"/>
      <c r="H37" s="46"/>
    </row>
    <row r="38" spans="2:8" ht="12.75">
      <c r="B38" s="47"/>
      <c r="C38" s="46"/>
      <c r="D38" s="46"/>
      <c r="E38" s="46"/>
      <c r="F38" s="46"/>
      <c r="G38" s="46"/>
      <c r="H38" s="46"/>
    </row>
    <row r="39" spans="2:8" ht="12.75">
      <c r="B39" s="47"/>
      <c r="C39" s="46"/>
      <c r="D39" s="46"/>
      <c r="E39" s="46"/>
      <c r="F39" s="46"/>
      <c r="G39" s="46"/>
      <c r="H39" s="46"/>
    </row>
    <row r="40" spans="2:8" ht="12.75">
      <c r="B40" s="47"/>
      <c r="C40" s="46"/>
      <c r="D40" s="46"/>
      <c r="E40" s="46"/>
      <c r="F40" s="46"/>
      <c r="G40" s="46"/>
      <c r="H40" s="46"/>
    </row>
    <row r="41" spans="2:8" ht="12.75">
      <c r="B41" s="47"/>
      <c r="C41" s="46"/>
      <c r="D41" s="46"/>
      <c r="E41" s="46"/>
      <c r="F41" s="46"/>
      <c r="G41" s="46"/>
      <c r="H41" s="46"/>
    </row>
    <row r="42" spans="2:8" ht="12.75">
      <c r="B42" s="47"/>
      <c r="C42" s="46"/>
      <c r="D42" s="46"/>
      <c r="E42" s="46"/>
      <c r="F42" s="46"/>
      <c r="G42" s="46"/>
      <c r="H42" s="46"/>
    </row>
    <row r="43" spans="2:8" ht="12.75">
      <c r="B43" s="47"/>
      <c r="C43" s="46"/>
      <c r="D43" s="46"/>
      <c r="E43" s="46"/>
      <c r="F43" s="46"/>
      <c r="G43" s="46"/>
      <c r="H43" s="46"/>
    </row>
    <row r="44" spans="2:8" ht="12.75">
      <c r="B44" s="47"/>
      <c r="C44" s="46"/>
      <c r="D44" s="46"/>
      <c r="E44" s="46"/>
      <c r="F44" s="46"/>
      <c r="G44" s="46"/>
      <c r="H44" s="46"/>
    </row>
    <row r="45" spans="2:8" ht="12.75">
      <c r="B45" s="47"/>
      <c r="C45" s="46"/>
      <c r="D45" s="46"/>
      <c r="E45" s="46"/>
      <c r="F45" s="46"/>
      <c r="G45" s="46"/>
      <c r="H45" s="46"/>
    </row>
    <row r="46" spans="2:8" ht="12.75">
      <c r="B46" s="47"/>
      <c r="C46" s="46"/>
      <c r="D46" s="46"/>
      <c r="E46" s="46"/>
      <c r="F46" s="46"/>
      <c r="G46" s="46"/>
      <c r="H46" s="46"/>
    </row>
    <row r="47" spans="2:8" ht="12.75">
      <c r="B47" s="47"/>
      <c r="C47" s="46"/>
      <c r="D47" s="46"/>
      <c r="E47" s="46"/>
      <c r="F47" s="46"/>
      <c r="G47" s="46"/>
      <c r="H47" s="46"/>
    </row>
    <row r="48" spans="2:8" ht="12.75">
      <c r="B48" s="47"/>
      <c r="C48" s="46"/>
      <c r="D48" s="46"/>
      <c r="E48" s="46"/>
      <c r="F48" s="46"/>
      <c r="G48" s="46"/>
      <c r="H48" s="46"/>
    </row>
    <row r="49" spans="2:8" ht="12.75">
      <c r="B49" s="47"/>
      <c r="C49" s="46"/>
      <c r="D49" s="46"/>
      <c r="E49" s="46"/>
      <c r="F49" s="46"/>
      <c r="G49" s="46"/>
      <c r="H49" s="46"/>
    </row>
    <row r="50" spans="2:8" ht="12.75">
      <c r="B50" s="47"/>
      <c r="C50" s="46"/>
      <c r="D50" s="46"/>
      <c r="E50" s="46"/>
      <c r="F50" s="46"/>
      <c r="G50" s="46"/>
      <c r="H50" s="46"/>
    </row>
    <row r="51" spans="2:8" ht="12.75">
      <c r="B51" s="47"/>
      <c r="C51" s="46"/>
      <c r="D51" s="46"/>
      <c r="E51" s="46"/>
      <c r="F51" s="46"/>
      <c r="G51" s="46"/>
      <c r="H51" s="46"/>
    </row>
    <row r="52" spans="2:8" ht="12.75">
      <c r="B52" s="36"/>
      <c r="C52" s="34"/>
      <c r="D52" s="34"/>
      <c r="E52" s="34"/>
      <c r="F52" s="34"/>
      <c r="G52" s="34"/>
      <c r="H52" s="34"/>
    </row>
    <row r="53" spans="2:8" ht="12.75">
      <c r="B53" s="36"/>
      <c r="C53" s="34"/>
      <c r="D53" s="34"/>
      <c r="E53" s="34"/>
      <c r="F53" s="34"/>
      <c r="G53" s="34"/>
      <c r="H53" s="34"/>
    </row>
    <row r="54" spans="2:8" ht="12.75">
      <c r="B54" s="36"/>
      <c r="C54" s="34"/>
      <c r="D54" s="34"/>
      <c r="E54" s="34"/>
      <c r="F54" s="34"/>
      <c r="G54" s="34"/>
      <c r="H54" s="34"/>
    </row>
    <row r="55" spans="2:8" ht="12.75">
      <c r="B55" s="36"/>
      <c r="C55" s="34"/>
      <c r="D55" s="34"/>
      <c r="E55" s="34"/>
      <c r="F55" s="34"/>
      <c r="G55" s="34"/>
      <c r="H55" s="34"/>
    </row>
    <row r="56" ht="12.75">
      <c r="B56" s="36"/>
    </row>
    <row r="57" ht="12.75">
      <c r="B57" s="36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105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1988</v>
      </c>
      <c r="C3" s="10">
        <v>1989</v>
      </c>
      <c r="D3" s="10">
        <v>1990</v>
      </c>
      <c r="E3" s="10">
        <v>1991</v>
      </c>
      <c r="F3" s="10">
        <v>1992</v>
      </c>
      <c r="G3" s="10">
        <v>1993</v>
      </c>
      <c r="H3" s="10">
        <v>1994</v>
      </c>
    </row>
    <row r="5" spans="1:8" ht="12.75">
      <c r="A5" s="5" t="s">
        <v>78</v>
      </c>
      <c r="B5" s="43">
        <v>4857</v>
      </c>
      <c r="C5" s="43">
        <v>5211</v>
      </c>
      <c r="D5" s="43">
        <v>5570</v>
      </c>
      <c r="E5" s="43">
        <v>5939</v>
      </c>
      <c r="F5" s="43">
        <v>6296</v>
      </c>
      <c r="G5" s="43">
        <v>6640</v>
      </c>
      <c r="H5" s="43">
        <v>6968</v>
      </c>
    </row>
    <row r="6" spans="1:8" ht="12.75">
      <c r="A6" s="2" t="s">
        <v>79</v>
      </c>
      <c r="B6" s="43">
        <f>4647.6*(1+0.01*B8)</f>
        <v>4954.341600000001</v>
      </c>
      <c r="C6" s="43">
        <f aca="true" t="shared" si="0" ref="C6:H6">B6*(1+0.01*C8)</f>
        <v>5320.962878400001</v>
      </c>
      <c r="D6" s="43">
        <f t="shared" si="0"/>
        <v>5693.430279888001</v>
      </c>
      <c r="E6" s="43">
        <f t="shared" si="0"/>
        <v>6057.809817800833</v>
      </c>
      <c r="F6" s="43">
        <f t="shared" si="0"/>
        <v>6409.162787233282</v>
      </c>
      <c r="G6" s="43">
        <f t="shared" si="0"/>
        <v>6748.848414956646</v>
      </c>
      <c r="H6" s="43">
        <f t="shared" si="0"/>
        <v>7066.0442904596075</v>
      </c>
    </row>
    <row r="7" spans="1:8" ht="12.75">
      <c r="A7" s="5" t="s">
        <v>80</v>
      </c>
      <c r="B7" s="44">
        <v>7.3</v>
      </c>
      <c r="C7" s="44">
        <v>7.3</v>
      </c>
      <c r="D7" s="44">
        <v>6.9</v>
      </c>
      <c r="E7" s="44">
        <v>6.6</v>
      </c>
      <c r="F7" s="44">
        <v>6</v>
      </c>
      <c r="G7" s="44">
        <v>5.5</v>
      </c>
      <c r="H7" s="44">
        <v>4.9</v>
      </c>
    </row>
    <row r="8" spans="1:8" ht="12.75">
      <c r="A8" s="2" t="s">
        <v>81</v>
      </c>
      <c r="B8" s="44">
        <v>6.6</v>
      </c>
      <c r="C8" s="44">
        <v>7.4</v>
      </c>
      <c r="D8" s="44">
        <v>7</v>
      </c>
      <c r="E8" s="44">
        <v>6.4</v>
      </c>
      <c r="F8" s="44">
        <v>5.8</v>
      </c>
      <c r="G8" s="44">
        <v>5.3</v>
      </c>
      <c r="H8" s="44">
        <v>4.7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97</v>
      </c>
      <c r="B10" s="43">
        <v>3994</v>
      </c>
      <c r="C10" s="43">
        <v>4123</v>
      </c>
      <c r="D10" s="43">
        <v>4254</v>
      </c>
      <c r="E10" s="43">
        <v>4396</v>
      </c>
      <c r="F10" s="43">
        <v>4539</v>
      </c>
      <c r="G10" s="43">
        <v>4684</v>
      </c>
      <c r="H10" s="43">
        <v>4834</v>
      </c>
    </row>
    <row r="11" spans="1:8" ht="12.75">
      <c r="A11" s="2" t="s">
        <v>98</v>
      </c>
      <c r="B11" s="43">
        <f>3920.7*(1+0.01*B13)</f>
        <v>4022.6382</v>
      </c>
      <c r="C11" s="43">
        <f aca="true" t="shared" si="1" ref="C11:H11">B11*(1+0.01*C13)</f>
        <v>4163.430536999999</v>
      </c>
      <c r="D11" s="43">
        <f t="shared" si="1"/>
        <v>4304.987175257999</v>
      </c>
      <c r="E11" s="43">
        <f t="shared" si="1"/>
        <v>4447.051752041513</v>
      </c>
      <c r="F11" s="43">
        <f t="shared" si="1"/>
        <v>4589.357408106842</v>
      </c>
      <c r="G11" s="43">
        <f t="shared" si="1"/>
        <v>4736.216845166261</v>
      </c>
      <c r="H11" s="43">
        <f t="shared" si="1"/>
        <v>4887.775784211582</v>
      </c>
    </row>
    <row r="12" spans="1:8" ht="12.75">
      <c r="A12" s="5" t="s">
        <v>84</v>
      </c>
      <c r="B12" s="44">
        <v>3.8</v>
      </c>
      <c r="C12" s="44">
        <v>3.2</v>
      </c>
      <c r="D12" s="44">
        <v>3.2</v>
      </c>
      <c r="E12" s="44">
        <v>3.3</v>
      </c>
      <c r="F12" s="44">
        <v>3.2</v>
      </c>
      <c r="G12" s="44">
        <v>3.2</v>
      </c>
      <c r="H12" s="44">
        <v>3.2</v>
      </c>
    </row>
    <row r="13" spans="1:8" ht="12.75">
      <c r="A13" s="2" t="s">
        <v>85</v>
      </c>
      <c r="B13" s="44">
        <v>2.6</v>
      </c>
      <c r="C13" s="44">
        <v>3.5</v>
      </c>
      <c r="D13" s="44">
        <v>3.4</v>
      </c>
      <c r="E13" s="44">
        <v>3.3</v>
      </c>
      <c r="F13" s="44">
        <v>3.2</v>
      </c>
      <c r="G13" s="44">
        <v>3.2</v>
      </c>
      <c r="H13" s="44">
        <v>3.2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99</v>
      </c>
      <c r="B15" s="44">
        <v>121.6</v>
      </c>
      <c r="C15" s="44">
        <v>126.4</v>
      </c>
      <c r="D15" s="44">
        <v>130.9</v>
      </c>
      <c r="E15" s="44">
        <v>135.1</v>
      </c>
      <c r="F15" s="44">
        <v>138.7</v>
      </c>
      <c r="G15" s="44">
        <v>141.8</v>
      </c>
      <c r="H15" s="44">
        <v>144.2</v>
      </c>
    </row>
    <row r="16" spans="1:8" ht="12.75">
      <c r="A16" s="2" t="s">
        <v>87</v>
      </c>
      <c r="B16" s="44">
        <f aca="true" t="shared" si="2" ref="B16:H16">100*B6/B11</f>
        <v>123.16150132517514</v>
      </c>
      <c r="C16" s="44">
        <f t="shared" si="2"/>
        <v>127.8023694910513</v>
      </c>
      <c r="D16" s="44">
        <f t="shared" si="2"/>
        <v>132.2519684288442</v>
      </c>
      <c r="E16" s="44">
        <f t="shared" si="2"/>
        <v>136.22080775245908</v>
      </c>
      <c r="F16" s="44">
        <f t="shared" si="2"/>
        <v>139.65272732761792</v>
      </c>
      <c r="G16" s="44">
        <f t="shared" si="2"/>
        <v>142.49449794184272</v>
      </c>
      <c r="H16" s="44">
        <f t="shared" si="2"/>
        <v>144.56563890029972</v>
      </c>
    </row>
    <row r="17" spans="1:8" ht="12.75">
      <c r="A17" s="5" t="s">
        <v>80</v>
      </c>
      <c r="B17" s="44">
        <v>3.4</v>
      </c>
      <c r="C17" s="44">
        <v>3.9</v>
      </c>
      <c r="D17" s="44">
        <v>3.6</v>
      </c>
      <c r="E17" s="44">
        <v>3.2</v>
      </c>
      <c r="F17" s="44">
        <v>2.7</v>
      </c>
      <c r="G17" s="44">
        <v>2.2</v>
      </c>
      <c r="H17" s="44">
        <v>1.7</v>
      </c>
    </row>
    <row r="18" spans="1:8" ht="12.75">
      <c r="A18" s="7" t="s">
        <v>88</v>
      </c>
      <c r="B18" s="44">
        <v>3.9</v>
      </c>
      <c r="C18" s="44">
        <v>3.7</v>
      </c>
      <c r="D18" s="44">
        <v>3.5</v>
      </c>
      <c r="E18" s="44">
        <v>3</v>
      </c>
      <c r="F18" s="44">
        <v>2.5</v>
      </c>
      <c r="G18" s="44">
        <v>2</v>
      </c>
      <c r="H18" s="44">
        <v>1.5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101</v>
      </c>
      <c r="B20" s="44">
        <v>116.9</v>
      </c>
      <c r="C20" s="44">
        <v>121.4</v>
      </c>
      <c r="D20" s="44">
        <v>126</v>
      </c>
      <c r="E20" s="44">
        <v>130</v>
      </c>
      <c r="F20" s="44">
        <v>133.5</v>
      </c>
      <c r="G20" s="44">
        <v>136.4</v>
      </c>
      <c r="H20" s="44">
        <v>138.7</v>
      </c>
    </row>
    <row r="21" spans="1:8" ht="12.75">
      <c r="A21" s="7" t="s">
        <v>102</v>
      </c>
      <c r="B21" s="44">
        <v>4</v>
      </c>
      <c r="C21" s="44">
        <v>3.8</v>
      </c>
      <c r="D21" s="44">
        <v>3.7</v>
      </c>
      <c r="E21" s="44">
        <v>3.2</v>
      </c>
      <c r="F21" s="44">
        <v>2.7</v>
      </c>
      <c r="G21" s="44">
        <v>2.2</v>
      </c>
      <c r="H21" s="44">
        <v>1.7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5.4</v>
      </c>
      <c r="C23" s="44">
        <v>5.2</v>
      </c>
      <c r="D23" s="44">
        <v>5.1</v>
      </c>
      <c r="E23" s="44">
        <v>5</v>
      </c>
      <c r="F23" s="44">
        <v>5</v>
      </c>
      <c r="G23" s="44">
        <v>5</v>
      </c>
      <c r="H23" s="44">
        <v>5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31" t="s">
        <v>150</v>
      </c>
      <c r="B25" s="43">
        <v>4052</v>
      </c>
      <c r="C25" s="43">
        <v>4326</v>
      </c>
      <c r="D25" s="43">
        <v>4633</v>
      </c>
      <c r="E25" s="43">
        <v>4924</v>
      </c>
      <c r="F25" s="43">
        <v>5202</v>
      </c>
      <c r="G25" s="43">
        <v>5461</v>
      </c>
      <c r="H25" s="43">
        <v>5719</v>
      </c>
    </row>
    <row r="26" spans="1:8" ht="12.75">
      <c r="A26" s="31" t="s">
        <v>148</v>
      </c>
      <c r="B26" s="43">
        <v>2434</v>
      </c>
      <c r="C26" s="43">
        <v>2605</v>
      </c>
      <c r="D26" s="43">
        <v>2780</v>
      </c>
      <c r="E26" s="43">
        <v>2969</v>
      </c>
      <c r="F26" s="43">
        <v>3159</v>
      </c>
      <c r="G26" s="43">
        <v>3342</v>
      </c>
      <c r="H26" s="43">
        <v>3515</v>
      </c>
    </row>
    <row r="27" spans="1:8" ht="12.75">
      <c r="A27" s="31" t="s">
        <v>149</v>
      </c>
      <c r="B27" s="43">
        <v>301</v>
      </c>
      <c r="C27" s="43">
        <v>351</v>
      </c>
      <c r="D27" s="43">
        <v>396</v>
      </c>
      <c r="E27" s="43">
        <v>442</v>
      </c>
      <c r="F27" s="43">
        <v>475</v>
      </c>
      <c r="G27" s="43">
        <v>498</v>
      </c>
      <c r="H27" s="43">
        <v>522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6.7</v>
      </c>
      <c r="C29" s="44">
        <v>6.3</v>
      </c>
      <c r="D29" s="44">
        <v>5.5</v>
      </c>
      <c r="E29" s="44">
        <v>4.5</v>
      </c>
      <c r="F29" s="44">
        <v>4</v>
      </c>
      <c r="G29" s="44">
        <v>3.5</v>
      </c>
      <c r="H29" s="44">
        <v>3</v>
      </c>
    </row>
    <row r="30" spans="1:8" ht="12.75">
      <c r="A30" s="41" t="s">
        <v>151</v>
      </c>
      <c r="B30" s="44">
        <v>8.9</v>
      </c>
      <c r="C30" s="44">
        <v>8.3</v>
      </c>
      <c r="D30" s="44">
        <v>7.2</v>
      </c>
      <c r="E30" s="44">
        <v>6</v>
      </c>
      <c r="F30" s="44">
        <v>5</v>
      </c>
      <c r="G30" s="44">
        <v>4.5</v>
      </c>
      <c r="H30" s="44">
        <v>4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1:8" ht="12.75">
      <c r="A33" s="12"/>
      <c r="B33" s="44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45"/>
      <c r="C41" s="44"/>
      <c r="D41" s="44"/>
      <c r="E41" s="44"/>
      <c r="F41" s="44"/>
      <c r="G41" s="44"/>
      <c r="H41" s="44"/>
    </row>
    <row r="42" spans="2:8" ht="12.75">
      <c r="B42" s="45"/>
      <c r="C42" s="44"/>
      <c r="D42" s="44"/>
      <c r="E42" s="44"/>
      <c r="F42" s="44"/>
      <c r="G42" s="44"/>
      <c r="H42" s="44"/>
    </row>
    <row r="43" spans="2:8" ht="12.75">
      <c r="B43" s="45"/>
      <c r="C43" s="44"/>
      <c r="D43" s="44"/>
      <c r="E43" s="44"/>
      <c r="F43" s="44"/>
      <c r="G43" s="44"/>
      <c r="H43" s="44"/>
    </row>
    <row r="44" spans="2:8" ht="12.75">
      <c r="B44" s="45"/>
      <c r="C44" s="44"/>
      <c r="D44" s="44"/>
      <c r="E44" s="44"/>
      <c r="F44" s="44"/>
      <c r="G44" s="44"/>
      <c r="H44" s="44"/>
    </row>
    <row r="45" spans="2:8" ht="12.75">
      <c r="B45" s="44"/>
      <c r="C45" s="44"/>
      <c r="D45" s="44"/>
      <c r="E45" s="44"/>
      <c r="F45" s="44"/>
      <c r="G45" s="44"/>
      <c r="H45" s="44"/>
    </row>
    <row r="46" spans="2:8" ht="12.75">
      <c r="B46" s="44"/>
      <c r="C46" s="44"/>
      <c r="D46" s="44"/>
      <c r="E46" s="44"/>
      <c r="F46" s="44"/>
      <c r="G46" s="44"/>
      <c r="H46" s="44"/>
    </row>
    <row r="47" spans="2:8" ht="12.75">
      <c r="B47" s="44"/>
      <c r="C47" s="44"/>
      <c r="D47" s="44"/>
      <c r="E47" s="44"/>
      <c r="F47" s="44"/>
      <c r="G47" s="44"/>
      <c r="H47" s="44"/>
    </row>
    <row r="48" spans="2:8" ht="12.75">
      <c r="B48" s="44"/>
      <c r="C48" s="44"/>
      <c r="D48" s="44"/>
      <c r="E48" s="44"/>
      <c r="F48" s="44"/>
      <c r="G48" s="44"/>
      <c r="H48" s="44"/>
    </row>
    <row r="49" spans="2:8" ht="12.75">
      <c r="B49" s="44"/>
      <c r="C49" s="44"/>
      <c r="D49" s="44"/>
      <c r="E49" s="44"/>
      <c r="F49" s="44"/>
      <c r="G49" s="44"/>
      <c r="H49" s="44"/>
    </row>
    <row r="50" spans="2:8" ht="12.75">
      <c r="B50" s="44"/>
      <c r="C50" s="44"/>
      <c r="D50" s="44"/>
      <c r="E50" s="44"/>
      <c r="F50" s="44"/>
      <c r="G50" s="44"/>
      <c r="H50" s="44"/>
    </row>
    <row r="51" spans="2:8" ht="12.75">
      <c r="B51" s="44"/>
      <c r="C51" s="44"/>
      <c r="D51" s="44"/>
      <c r="E51" s="44"/>
      <c r="F51" s="44"/>
      <c r="G51" s="44"/>
      <c r="H51" s="44"/>
    </row>
    <row r="52" spans="2:8" ht="12.75">
      <c r="B52" s="44"/>
      <c r="C52" s="44"/>
      <c r="D52" s="44"/>
      <c r="E52" s="44"/>
      <c r="F52" s="44"/>
      <c r="G52" s="44"/>
      <c r="H52" s="44"/>
    </row>
    <row r="53" spans="2:8" ht="12.75">
      <c r="B53" s="44"/>
      <c r="C53" s="44"/>
      <c r="D53" s="44"/>
      <c r="E53" s="44"/>
      <c r="F53" s="44"/>
      <c r="G53" s="44"/>
      <c r="H53" s="44"/>
    </row>
    <row r="54" spans="2:8" ht="12.75">
      <c r="B54" s="44"/>
      <c r="C54" s="44"/>
      <c r="D54" s="44"/>
      <c r="E54" s="44"/>
      <c r="F54" s="44"/>
      <c r="G54" s="44"/>
      <c r="H54" s="44"/>
    </row>
    <row r="55" spans="3:8" ht="12.75">
      <c r="C55" s="8"/>
      <c r="D55" s="8"/>
      <c r="E55" s="8"/>
      <c r="F55" s="8"/>
      <c r="G55" s="8"/>
      <c r="H55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106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</row>
    <row r="5" spans="1:8" ht="12.75">
      <c r="A5" s="5" t="s">
        <v>78</v>
      </c>
      <c r="B5" s="43">
        <v>5236</v>
      </c>
      <c r="C5" s="43">
        <v>5583</v>
      </c>
      <c r="D5" s="43">
        <v>6002</v>
      </c>
      <c r="E5" s="43">
        <v>6439</v>
      </c>
      <c r="F5" s="43">
        <v>6881</v>
      </c>
      <c r="G5" s="43">
        <v>7324</v>
      </c>
      <c r="H5" s="43">
        <v>7771</v>
      </c>
    </row>
    <row r="6" spans="1:8" ht="12.75">
      <c r="A6" s="2" t="s">
        <v>79</v>
      </c>
      <c r="B6" s="43">
        <f>5009.8*(1+0.01*B8)</f>
        <v>5345.4565999999995</v>
      </c>
      <c r="C6" s="43">
        <f aca="true" t="shared" si="0" ref="C6:H6">B6*(1+0.01*C8)</f>
        <v>5719.638562</v>
      </c>
      <c r="D6" s="43">
        <f t="shared" si="0"/>
        <v>6154.331092712</v>
      </c>
      <c r="E6" s="43">
        <f t="shared" si="0"/>
        <v>6591.2886002945515</v>
      </c>
      <c r="F6" s="43">
        <f t="shared" si="0"/>
        <v>7032.904936514286</v>
      </c>
      <c r="G6" s="43">
        <f t="shared" si="0"/>
        <v>7475.977947514686</v>
      </c>
      <c r="H6" s="43">
        <f t="shared" si="0"/>
        <v>7924.536624365568</v>
      </c>
    </row>
    <row r="7" spans="1:9" ht="12.75">
      <c r="A7" s="5" t="s">
        <v>80</v>
      </c>
      <c r="B7" s="44">
        <v>7.3</v>
      </c>
      <c r="C7" s="44">
        <v>6.6</v>
      </c>
      <c r="D7" s="44">
        <v>7.5</v>
      </c>
      <c r="E7" s="44">
        <v>7.3</v>
      </c>
      <c r="F7" s="44">
        <v>6.9</v>
      </c>
      <c r="G7" s="44">
        <v>6.4</v>
      </c>
      <c r="H7" s="44">
        <v>6.1</v>
      </c>
      <c r="I7" s="7"/>
    </row>
    <row r="8" spans="1:9" ht="12.75">
      <c r="A8" s="2" t="s">
        <v>81</v>
      </c>
      <c r="B8" s="44">
        <v>6.7</v>
      </c>
      <c r="C8" s="44">
        <v>7</v>
      </c>
      <c r="D8" s="44">
        <v>7.6</v>
      </c>
      <c r="E8" s="44">
        <v>7.1</v>
      </c>
      <c r="F8" s="44">
        <v>6.7</v>
      </c>
      <c r="G8" s="44">
        <v>6.3</v>
      </c>
      <c r="H8" s="44">
        <v>6</v>
      </c>
      <c r="I8" s="7"/>
    </row>
    <row r="9" spans="2:9" ht="12.75">
      <c r="B9" s="44"/>
      <c r="C9" s="44"/>
      <c r="D9" s="44"/>
      <c r="E9" s="44"/>
      <c r="F9" s="44"/>
      <c r="G9" s="44"/>
      <c r="H9" s="44"/>
      <c r="I9" s="7"/>
    </row>
    <row r="10" spans="1:9" ht="12.75">
      <c r="A10" s="5" t="s">
        <v>97</v>
      </c>
      <c r="B10" s="43">
        <v>4144</v>
      </c>
      <c r="C10" s="43">
        <v>4244</v>
      </c>
      <c r="D10" s="43">
        <v>4379</v>
      </c>
      <c r="E10" s="43">
        <v>4521</v>
      </c>
      <c r="F10" s="43">
        <v>4662</v>
      </c>
      <c r="G10" s="43">
        <v>4804</v>
      </c>
      <c r="H10" s="43">
        <v>4948</v>
      </c>
      <c r="I10" s="7"/>
    </row>
    <row r="11" spans="1:9" ht="12.75">
      <c r="A11" s="2" t="s">
        <v>98</v>
      </c>
      <c r="B11" s="43">
        <f>4059.3*(1+0.01*B13)</f>
        <v>4168.9011</v>
      </c>
      <c r="C11" s="43">
        <f aca="true" t="shared" si="1" ref="C11:H11">B11*(1+0.01*C13)</f>
        <v>4277.2925286</v>
      </c>
      <c r="D11" s="43">
        <f t="shared" si="1"/>
        <v>4418.443182043799</v>
      </c>
      <c r="E11" s="43">
        <f t="shared" si="1"/>
        <v>4559.833363869201</v>
      </c>
      <c r="F11" s="43">
        <f t="shared" si="1"/>
        <v>4701.188198149146</v>
      </c>
      <c r="G11" s="43">
        <f t="shared" si="1"/>
        <v>4842.223844093621</v>
      </c>
      <c r="H11" s="43">
        <f t="shared" si="1"/>
        <v>4987.490559416429</v>
      </c>
      <c r="I11" s="7"/>
    </row>
    <row r="12" spans="1:9" ht="12.75">
      <c r="A12" s="5" t="s">
        <v>84</v>
      </c>
      <c r="B12" s="44">
        <v>3</v>
      </c>
      <c r="C12" s="44">
        <v>2.4</v>
      </c>
      <c r="D12" s="44">
        <v>3.2</v>
      </c>
      <c r="E12" s="44">
        <v>3.2</v>
      </c>
      <c r="F12" s="44">
        <v>3.1</v>
      </c>
      <c r="G12" s="44">
        <v>3</v>
      </c>
      <c r="H12" s="44">
        <v>3</v>
      </c>
      <c r="I12" s="7"/>
    </row>
    <row r="13" spans="1:9" ht="12.75">
      <c r="A13" s="2" t="s">
        <v>85</v>
      </c>
      <c r="B13" s="44">
        <v>2.7</v>
      </c>
      <c r="C13" s="44">
        <v>2.6</v>
      </c>
      <c r="D13" s="44">
        <v>3.3</v>
      </c>
      <c r="E13" s="44">
        <v>3.2</v>
      </c>
      <c r="F13" s="44">
        <v>3.1</v>
      </c>
      <c r="G13" s="44">
        <v>3</v>
      </c>
      <c r="H13" s="44">
        <v>3</v>
      </c>
      <c r="I13" s="7"/>
    </row>
    <row r="14" spans="2:9" ht="12.75">
      <c r="B14" s="44"/>
      <c r="C14" s="44"/>
      <c r="D14" s="44"/>
      <c r="E14" s="44"/>
      <c r="F14" s="44"/>
      <c r="G14" s="44"/>
      <c r="H14" s="44"/>
      <c r="I14" s="7"/>
    </row>
    <row r="15" spans="1:9" ht="12.75">
      <c r="A15" s="7" t="s">
        <v>99</v>
      </c>
      <c r="B15" s="44">
        <v>126.4</v>
      </c>
      <c r="C15" s="44">
        <v>131.6</v>
      </c>
      <c r="D15" s="44">
        <v>137.1</v>
      </c>
      <c r="E15" s="44">
        <v>142.4</v>
      </c>
      <c r="F15" s="44">
        <v>147.6</v>
      </c>
      <c r="G15" s="44">
        <v>152.5</v>
      </c>
      <c r="H15" s="44">
        <v>157.1</v>
      </c>
      <c r="I15" s="7"/>
    </row>
    <row r="16" spans="1:9" ht="12.75">
      <c r="A16" s="2" t="s">
        <v>87</v>
      </c>
      <c r="B16" s="44">
        <f aca="true" t="shared" si="2" ref="B16:H16">100*B6/B11</f>
        <v>128.22219745150585</v>
      </c>
      <c r="C16" s="44">
        <f t="shared" si="2"/>
        <v>133.72100513948467</v>
      </c>
      <c r="D16" s="44">
        <f t="shared" si="2"/>
        <v>139.28731997104117</v>
      </c>
      <c r="E16" s="44">
        <f t="shared" si="2"/>
        <v>144.55108496994677</v>
      </c>
      <c r="F16" s="44">
        <f t="shared" si="2"/>
        <v>149.59845554115734</v>
      </c>
      <c r="G16" s="44">
        <f t="shared" si="2"/>
        <v>154.39141576723324</v>
      </c>
      <c r="H16" s="44">
        <f t="shared" si="2"/>
        <v>158.88825311967693</v>
      </c>
      <c r="I16" s="7"/>
    </row>
    <row r="17" spans="1:9" ht="12.75">
      <c r="A17" s="5" t="s">
        <v>80</v>
      </c>
      <c r="B17" s="44">
        <v>4.2</v>
      </c>
      <c r="C17" s="44">
        <v>4.1</v>
      </c>
      <c r="D17" s="44">
        <v>4.2</v>
      </c>
      <c r="E17" s="44">
        <v>3.9</v>
      </c>
      <c r="F17" s="44">
        <v>3.6</v>
      </c>
      <c r="G17" s="44">
        <v>3.3</v>
      </c>
      <c r="H17" s="44">
        <v>3</v>
      </c>
      <c r="I17" s="7"/>
    </row>
    <row r="18" spans="1:9" ht="12.75">
      <c r="A18" s="7" t="s">
        <v>88</v>
      </c>
      <c r="B18" s="44">
        <v>4</v>
      </c>
      <c r="C18" s="44">
        <v>4.2</v>
      </c>
      <c r="D18" s="44">
        <v>4.1</v>
      </c>
      <c r="E18" s="44">
        <v>3.8</v>
      </c>
      <c r="F18" s="44">
        <v>3.5</v>
      </c>
      <c r="G18" s="44">
        <v>3.2</v>
      </c>
      <c r="H18" s="44">
        <v>2.9</v>
      </c>
      <c r="I18" s="7"/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101</v>
      </c>
      <c r="B20" s="44">
        <v>122.6</v>
      </c>
      <c r="C20" s="44">
        <v>127.3</v>
      </c>
      <c r="D20" s="44">
        <v>132.5</v>
      </c>
      <c r="E20" s="44">
        <v>137.6</v>
      </c>
      <c r="F20" s="44">
        <v>142.6</v>
      </c>
      <c r="G20" s="44">
        <v>147.3</v>
      </c>
      <c r="H20" s="44">
        <v>151.7</v>
      </c>
    </row>
    <row r="21" spans="1:8" ht="12.75">
      <c r="A21" s="7" t="s">
        <v>102</v>
      </c>
      <c r="B21" s="44">
        <v>4.8</v>
      </c>
      <c r="C21" s="44">
        <v>3.9</v>
      </c>
      <c r="D21" s="44">
        <v>4</v>
      </c>
      <c r="E21" s="44">
        <v>3.9</v>
      </c>
      <c r="F21" s="44">
        <v>3.6</v>
      </c>
      <c r="G21" s="44">
        <v>3.3</v>
      </c>
      <c r="H21" s="44">
        <v>3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5.2</v>
      </c>
      <c r="C23" s="44">
        <v>5.4</v>
      </c>
      <c r="D23" s="44">
        <v>5.3</v>
      </c>
      <c r="E23" s="44">
        <v>5.2</v>
      </c>
      <c r="F23" s="44">
        <v>5.1</v>
      </c>
      <c r="G23" s="44">
        <v>5</v>
      </c>
      <c r="H23" s="44">
        <v>5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31" t="s">
        <v>150</v>
      </c>
      <c r="B25" s="43">
        <v>4424</v>
      </c>
      <c r="C25" s="43">
        <v>4701</v>
      </c>
      <c r="D25" s="43">
        <v>5039</v>
      </c>
      <c r="E25" s="43">
        <v>5384</v>
      </c>
      <c r="F25" s="43">
        <v>5730</v>
      </c>
      <c r="G25" s="43">
        <v>6079</v>
      </c>
      <c r="H25" s="43">
        <v>6429</v>
      </c>
    </row>
    <row r="26" spans="1:8" ht="12.75">
      <c r="A26" s="31" t="s">
        <v>148</v>
      </c>
      <c r="B26" s="43">
        <v>2626</v>
      </c>
      <c r="C26" s="43">
        <v>2805</v>
      </c>
      <c r="D26" s="43">
        <v>3022</v>
      </c>
      <c r="E26" s="43">
        <v>3246</v>
      </c>
      <c r="F26" s="43">
        <v>3469</v>
      </c>
      <c r="G26" s="43">
        <v>3686</v>
      </c>
      <c r="H26" s="43">
        <v>3904</v>
      </c>
    </row>
    <row r="27" spans="1:8" ht="12.75">
      <c r="A27" s="31" t="s">
        <v>149</v>
      </c>
      <c r="B27" s="43">
        <v>303</v>
      </c>
      <c r="C27" s="43">
        <v>360</v>
      </c>
      <c r="D27" s="43">
        <v>421</v>
      </c>
      <c r="E27" s="43">
        <v>472</v>
      </c>
      <c r="F27" s="43">
        <v>515</v>
      </c>
      <c r="G27" s="43">
        <v>548</v>
      </c>
      <c r="H27" s="43">
        <v>579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8.1</v>
      </c>
      <c r="C29" s="44">
        <v>6.7</v>
      </c>
      <c r="D29" s="44">
        <v>5.4</v>
      </c>
      <c r="E29" s="44">
        <v>5.3</v>
      </c>
      <c r="F29" s="44">
        <v>5</v>
      </c>
      <c r="G29" s="44">
        <v>4.7</v>
      </c>
      <c r="H29" s="44">
        <v>4.4</v>
      </c>
    </row>
    <row r="30" spans="1:8" ht="12.75">
      <c r="A30" s="41" t="s">
        <v>151</v>
      </c>
      <c r="B30" s="44">
        <v>8.5</v>
      </c>
      <c r="C30" s="44">
        <v>7.7</v>
      </c>
      <c r="D30" s="44">
        <v>6.8</v>
      </c>
      <c r="E30" s="44">
        <v>6.3</v>
      </c>
      <c r="F30" s="44">
        <v>6</v>
      </c>
      <c r="G30" s="44">
        <v>5.7</v>
      </c>
      <c r="H30" s="44">
        <v>5.4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1:8" ht="12.75">
      <c r="A33" s="12"/>
      <c r="B33" s="44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45"/>
      <c r="C41" s="44"/>
      <c r="D41" s="44"/>
      <c r="E41" s="44"/>
      <c r="F41" s="44"/>
      <c r="G41" s="44"/>
      <c r="H41" s="44"/>
    </row>
    <row r="42" spans="2:8" ht="12.75">
      <c r="B42" s="45"/>
      <c r="C42" s="44"/>
      <c r="D42" s="44"/>
      <c r="E42" s="44"/>
      <c r="F42" s="44"/>
      <c r="G42" s="44"/>
      <c r="H42" s="44"/>
    </row>
    <row r="43" spans="2:8" ht="12.75">
      <c r="B43" s="45"/>
      <c r="C43" s="44"/>
      <c r="D43" s="44"/>
      <c r="E43" s="44"/>
      <c r="F43" s="44"/>
      <c r="G43" s="44"/>
      <c r="H43" s="44"/>
    </row>
    <row r="44" spans="2:8" ht="12.75">
      <c r="B44" s="45"/>
      <c r="C44" s="44"/>
      <c r="D44" s="44"/>
      <c r="E44" s="44"/>
      <c r="F44" s="44"/>
      <c r="G44" s="44"/>
      <c r="H44" s="44"/>
    </row>
    <row r="45" spans="2:8" ht="12.75">
      <c r="B45" s="3"/>
      <c r="C45" s="7"/>
      <c r="D45" s="7"/>
      <c r="E45" s="7"/>
      <c r="F45" s="7"/>
      <c r="G45" s="7"/>
      <c r="H45" s="7"/>
    </row>
    <row r="46" spans="2:8" ht="12.75">
      <c r="B46" s="3"/>
      <c r="C46" s="7"/>
      <c r="D46" s="7"/>
      <c r="E46" s="7"/>
      <c r="F46" s="7"/>
      <c r="G46" s="7"/>
      <c r="H46" s="7"/>
    </row>
    <row r="47" spans="2:8" ht="12.75">
      <c r="B47" s="3"/>
      <c r="C47" s="7"/>
      <c r="D47" s="7"/>
      <c r="E47" s="7"/>
      <c r="F47" s="7"/>
      <c r="G47" s="7"/>
      <c r="H47" s="7"/>
    </row>
    <row r="48" spans="3:8" ht="12.75">
      <c r="C48" s="7"/>
      <c r="D48" s="7"/>
      <c r="E48" s="7"/>
      <c r="F48" s="7"/>
      <c r="G48" s="7"/>
      <c r="H48" s="7"/>
    </row>
    <row r="49" spans="3:8" ht="12.75"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  <row r="51" spans="3:8" ht="12.75">
      <c r="C51" s="7"/>
      <c r="D51" s="7"/>
      <c r="E51" s="7"/>
      <c r="F51" s="7"/>
      <c r="G51" s="7"/>
      <c r="H51" s="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H63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107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</row>
    <row r="5" spans="1:8" ht="12.75">
      <c r="A5" s="5" t="s">
        <v>78</v>
      </c>
      <c r="B5" s="43">
        <v>5465</v>
      </c>
      <c r="C5" s="43">
        <v>5689</v>
      </c>
      <c r="D5" s="43">
        <v>6095</v>
      </c>
      <c r="E5" s="43">
        <v>6536</v>
      </c>
      <c r="F5" s="43">
        <v>6990</v>
      </c>
      <c r="G5" s="43">
        <v>7451</v>
      </c>
      <c r="H5" s="43">
        <v>7931</v>
      </c>
    </row>
    <row r="6" spans="1:8" ht="12.75">
      <c r="A6" s="2" t="s">
        <v>79</v>
      </c>
      <c r="B6" s="43">
        <f>5289*(1+0.01*B8)</f>
        <v>5527.004999999999</v>
      </c>
      <c r="C6" s="43">
        <f aca="true" t="shared" si="0" ref="C6:H6">B6*(1+0.01*C8)</f>
        <v>5819.9362649999985</v>
      </c>
      <c r="D6" s="43">
        <f t="shared" si="0"/>
        <v>6256.431484874998</v>
      </c>
      <c r="E6" s="43">
        <f t="shared" si="0"/>
        <v>6700.638120301122</v>
      </c>
      <c r="F6" s="43">
        <f t="shared" si="0"/>
        <v>7156.281512481599</v>
      </c>
      <c r="G6" s="43">
        <f t="shared" si="0"/>
        <v>7621.439810792903</v>
      </c>
      <c r="H6" s="43">
        <f t="shared" si="0"/>
        <v>8109.211958683649</v>
      </c>
    </row>
    <row r="7" spans="1:8" ht="12.75">
      <c r="A7" s="5" t="s">
        <v>80</v>
      </c>
      <c r="B7" s="44">
        <v>5.1</v>
      </c>
      <c r="C7" s="44">
        <v>4.1</v>
      </c>
      <c r="D7" s="44">
        <v>7.1</v>
      </c>
      <c r="E7" s="44">
        <v>7.2</v>
      </c>
      <c r="F7" s="44">
        <v>7</v>
      </c>
      <c r="G7" s="44">
        <v>6.6</v>
      </c>
      <c r="H7" s="44">
        <v>6.4</v>
      </c>
    </row>
    <row r="8" spans="1:8" ht="12.75">
      <c r="A8" s="2" t="s">
        <v>81</v>
      </c>
      <c r="B8" s="44">
        <v>4.5</v>
      </c>
      <c r="C8" s="44">
        <v>5.3</v>
      </c>
      <c r="D8" s="44">
        <v>7.5</v>
      </c>
      <c r="E8" s="44">
        <v>7.1</v>
      </c>
      <c r="F8" s="44">
        <v>6.8</v>
      </c>
      <c r="G8" s="44">
        <v>6.5</v>
      </c>
      <c r="H8" s="44">
        <v>6.4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97</v>
      </c>
      <c r="B10" s="43">
        <v>4152</v>
      </c>
      <c r="C10" s="43">
        <v>4140</v>
      </c>
      <c r="D10" s="43">
        <v>4267</v>
      </c>
      <c r="E10" s="43">
        <v>4415</v>
      </c>
      <c r="F10" s="43">
        <v>4560</v>
      </c>
      <c r="G10" s="43">
        <v>4699</v>
      </c>
      <c r="H10" s="43">
        <v>4840</v>
      </c>
    </row>
    <row r="11" spans="1:8" ht="12.75">
      <c r="A11" s="2" t="s">
        <v>98</v>
      </c>
      <c r="B11" s="43">
        <f>4133*(1+0.01*B13)</f>
        <v>4133</v>
      </c>
      <c r="C11" s="43">
        <f aca="true" t="shared" si="1" ref="C11:H11">B11*(1+0.01*C13)</f>
        <v>4170.196999999999</v>
      </c>
      <c r="D11" s="43">
        <f t="shared" si="1"/>
        <v>4320.324091999999</v>
      </c>
      <c r="E11" s="43">
        <f t="shared" si="1"/>
        <v>4467.215111127999</v>
      </c>
      <c r="F11" s="43">
        <f t="shared" si="1"/>
        <v>4610.1659946840955</v>
      </c>
      <c r="G11" s="43">
        <f t="shared" si="1"/>
        <v>4748.470974524618</v>
      </c>
      <c r="H11" s="43">
        <f t="shared" si="1"/>
        <v>4890.925103760357</v>
      </c>
    </row>
    <row r="12" spans="1:8" ht="12.75">
      <c r="A12" s="5" t="s">
        <v>84</v>
      </c>
      <c r="B12" s="44">
        <v>0.8</v>
      </c>
      <c r="C12" s="44">
        <f>(C10/B10-1)*100</f>
        <v>-0.28901734104046506</v>
      </c>
      <c r="D12" s="44">
        <f>(D10/C10-1)*100</f>
        <v>3.0676328502415418</v>
      </c>
      <c r="E12" s="44">
        <f>(E10/D10-1)*100</f>
        <v>3.4684790250761655</v>
      </c>
      <c r="F12" s="44">
        <f>(F10/E10-1)*100</f>
        <v>3.28425821064553</v>
      </c>
      <c r="G12" s="44">
        <v>3.1</v>
      </c>
      <c r="H12" s="44">
        <f>(H10/G10-1)*100</f>
        <v>3.0006384337093017</v>
      </c>
    </row>
    <row r="13" spans="1:8" ht="12.75">
      <c r="A13" s="7" t="s">
        <v>85</v>
      </c>
      <c r="B13" s="44">
        <v>0</v>
      </c>
      <c r="C13" s="44">
        <v>0.9</v>
      </c>
      <c r="D13" s="44">
        <v>3.6</v>
      </c>
      <c r="E13" s="44">
        <v>3.4</v>
      </c>
      <c r="F13" s="44">
        <v>3.2</v>
      </c>
      <c r="G13" s="44">
        <v>3</v>
      </c>
      <c r="H13" s="44">
        <v>3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99</v>
      </c>
      <c r="B15" s="44">
        <v>131.6</v>
      </c>
      <c r="C15" s="44">
        <v>137.4</v>
      </c>
      <c r="D15" s="44">
        <v>142.8</v>
      </c>
      <c r="E15" s="44">
        <v>148</v>
      </c>
      <c r="F15" s="44">
        <v>153.3</v>
      </c>
      <c r="G15" s="44">
        <v>158.6</v>
      </c>
      <c r="H15" s="44">
        <v>163.8</v>
      </c>
    </row>
    <row r="16" spans="1:8" ht="12.75">
      <c r="A16" s="2" t="s">
        <v>87</v>
      </c>
      <c r="B16" s="44">
        <f aca="true" t="shared" si="2" ref="B16:H16">100*B6/B11</f>
        <v>133.72864747157027</v>
      </c>
      <c r="C16" s="44">
        <f t="shared" si="2"/>
        <v>139.5602237736011</v>
      </c>
      <c r="D16" s="44">
        <f t="shared" si="2"/>
        <v>144.81393876121734</v>
      </c>
      <c r="E16" s="44">
        <f t="shared" si="2"/>
        <v>149.9958688716284</v>
      </c>
      <c r="F16" s="44">
        <f t="shared" si="2"/>
        <v>155.22828290203404</v>
      </c>
      <c r="G16" s="44">
        <f t="shared" si="2"/>
        <v>160.50303037928762</v>
      </c>
      <c r="H16" s="44">
        <f t="shared" si="2"/>
        <v>165.80118866365245</v>
      </c>
    </row>
    <row r="17" spans="1:8" ht="12.75">
      <c r="A17" s="5" t="s">
        <v>80</v>
      </c>
      <c r="B17" s="44">
        <v>4.2</v>
      </c>
      <c r="C17" s="44">
        <f>(C15/B15-1)*100</f>
        <v>4.407294832826758</v>
      </c>
      <c r="D17" s="44">
        <f>(D15/C15-1)*100</f>
        <v>3.9301310043668103</v>
      </c>
      <c r="E17" s="44">
        <f>(E15/D15-1)*100</f>
        <v>3.6414565826330403</v>
      </c>
      <c r="F17" s="44">
        <v>3.5</v>
      </c>
      <c r="G17" s="44">
        <v>3.4</v>
      </c>
      <c r="H17" s="44">
        <f>(H15/G15-1)*100</f>
        <v>3.2786885245901676</v>
      </c>
    </row>
    <row r="18" spans="1:8" ht="12.75">
      <c r="A18" s="7" t="s">
        <v>88</v>
      </c>
      <c r="B18" s="44">
        <v>4.5</v>
      </c>
      <c r="C18" s="44">
        <v>4.3</v>
      </c>
      <c r="D18" s="44">
        <v>3.8</v>
      </c>
      <c r="E18" s="44">
        <v>3.6</v>
      </c>
      <c r="F18" s="44">
        <v>3.5</v>
      </c>
      <c r="G18" s="44">
        <v>3.4</v>
      </c>
      <c r="H18" s="44">
        <v>3.3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101</v>
      </c>
      <c r="B20" s="44">
        <v>129.1</v>
      </c>
      <c r="C20" s="44">
        <v>135.8</v>
      </c>
      <c r="D20" s="44">
        <v>141.2</v>
      </c>
      <c r="E20" s="44">
        <v>146.4</v>
      </c>
      <c r="F20" s="44">
        <v>151.6</v>
      </c>
      <c r="G20" s="44">
        <v>156.8</v>
      </c>
      <c r="H20" s="44">
        <v>162</v>
      </c>
    </row>
    <row r="21" spans="1:8" ht="12.75">
      <c r="A21" s="7" t="s">
        <v>102</v>
      </c>
      <c r="B21" s="44">
        <v>5.3</v>
      </c>
      <c r="C21" s="44">
        <f>(C20/B20-1)*100</f>
        <v>5.189775367931859</v>
      </c>
      <c r="D21" s="44">
        <f>(D20/C20-1)*100</f>
        <v>3.9764359351988077</v>
      </c>
      <c r="E21" s="44">
        <f>(E20/D20-1)*100</f>
        <v>3.682719546742219</v>
      </c>
      <c r="F21" s="44">
        <v>3.5</v>
      </c>
      <c r="G21" s="44">
        <v>3.4</v>
      </c>
      <c r="H21" s="44">
        <f>(H20/G20-1)*100</f>
        <v>3.316326530612246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5.4</v>
      </c>
      <c r="C23" s="44">
        <v>6.7</v>
      </c>
      <c r="D23" s="44">
        <v>6.6</v>
      </c>
      <c r="E23" s="44">
        <v>6.2</v>
      </c>
      <c r="F23" s="44">
        <v>5.8</v>
      </c>
      <c r="G23" s="44">
        <v>5.4</v>
      </c>
      <c r="H23" s="44">
        <v>5.1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31" t="s">
        <v>150</v>
      </c>
      <c r="B25" s="43">
        <v>4644</v>
      </c>
      <c r="C25" s="43">
        <v>4856</v>
      </c>
      <c r="D25" s="43">
        <v>5182</v>
      </c>
      <c r="E25" s="43">
        <v>5524</v>
      </c>
      <c r="F25" s="43">
        <v>5887</v>
      </c>
      <c r="G25" s="43">
        <v>6259</v>
      </c>
      <c r="H25" s="43">
        <v>6655</v>
      </c>
    </row>
    <row r="26" spans="1:8" ht="12.75">
      <c r="A26" s="31" t="s">
        <v>148</v>
      </c>
      <c r="B26" s="43">
        <v>2700</v>
      </c>
      <c r="C26" s="43">
        <v>2802</v>
      </c>
      <c r="D26" s="43">
        <v>3006</v>
      </c>
      <c r="E26" s="43">
        <v>3235</v>
      </c>
      <c r="F26" s="43">
        <v>3461</v>
      </c>
      <c r="G26" s="43">
        <v>3703</v>
      </c>
      <c r="H26" s="43">
        <v>3950</v>
      </c>
    </row>
    <row r="27" spans="1:8" ht="12.75">
      <c r="A27" s="31" t="s">
        <v>149</v>
      </c>
      <c r="B27" s="43">
        <v>300</v>
      </c>
      <c r="C27" s="43">
        <v>294</v>
      </c>
      <c r="D27" s="43">
        <v>335</v>
      </c>
      <c r="E27" s="43">
        <v>379</v>
      </c>
      <c r="F27" s="43">
        <v>419</v>
      </c>
      <c r="G27" s="43">
        <v>447</v>
      </c>
      <c r="H27" s="43">
        <v>484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103</v>
      </c>
      <c r="B29" s="44">
        <v>7.5</v>
      </c>
      <c r="C29" s="44">
        <v>6.4</v>
      </c>
      <c r="D29" s="44">
        <v>6</v>
      </c>
      <c r="E29" s="44">
        <v>5.8</v>
      </c>
      <c r="F29" s="44">
        <v>5.6</v>
      </c>
      <c r="G29" s="44">
        <v>5.4</v>
      </c>
      <c r="H29" s="44">
        <v>5.3</v>
      </c>
    </row>
    <row r="30" spans="1:8" ht="12.75">
      <c r="A30" s="41" t="s">
        <v>151</v>
      </c>
      <c r="B30" s="44">
        <v>8.8</v>
      </c>
      <c r="C30" s="44">
        <v>7.5</v>
      </c>
      <c r="D30" s="44">
        <v>7.2</v>
      </c>
      <c r="E30" s="44">
        <v>6.8</v>
      </c>
      <c r="F30" s="44">
        <v>6.6</v>
      </c>
      <c r="G30" s="44">
        <v>6.4</v>
      </c>
      <c r="H30" s="44">
        <v>6.3</v>
      </c>
    </row>
    <row r="31" spans="2:8" ht="12.75">
      <c r="B31" s="44"/>
      <c r="C31" s="44"/>
      <c r="D31" s="44"/>
      <c r="E31" s="44"/>
      <c r="F31" s="44"/>
      <c r="G31" s="44"/>
      <c r="H31" s="44"/>
    </row>
    <row r="32" spans="1:8" ht="12.75">
      <c r="A32" s="41"/>
      <c r="B32" s="44"/>
      <c r="C32" s="44"/>
      <c r="D32" s="44"/>
      <c r="E32" s="44"/>
      <c r="F32" s="44"/>
      <c r="G32" s="44"/>
      <c r="H32" s="44"/>
    </row>
    <row r="33" spans="1:8" ht="12.75">
      <c r="A33" s="12"/>
      <c r="B33" s="44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45"/>
      <c r="C41" s="44"/>
      <c r="D41" s="44"/>
      <c r="E41" s="44"/>
      <c r="F41" s="44"/>
      <c r="G41" s="44"/>
      <c r="H41" s="44"/>
    </row>
    <row r="42" spans="2:8" ht="12.75">
      <c r="B42" s="45"/>
      <c r="C42" s="44"/>
      <c r="D42" s="44"/>
      <c r="E42" s="44"/>
      <c r="F42" s="44"/>
      <c r="G42" s="44"/>
      <c r="H42" s="44"/>
    </row>
    <row r="43" spans="2:8" ht="12.75">
      <c r="B43" s="45"/>
      <c r="C43" s="44"/>
      <c r="D43" s="44"/>
      <c r="E43" s="44"/>
      <c r="F43" s="44"/>
      <c r="G43" s="44"/>
      <c r="H43" s="44"/>
    </row>
    <row r="44" spans="2:8" ht="12.75">
      <c r="B44" s="45"/>
      <c r="C44" s="44"/>
      <c r="D44" s="44"/>
      <c r="E44" s="44"/>
      <c r="F44" s="44"/>
      <c r="G44" s="44"/>
      <c r="H44" s="44"/>
    </row>
    <row r="45" spans="2:8" ht="12.75">
      <c r="B45" s="6"/>
      <c r="C45" s="7"/>
      <c r="D45" s="7"/>
      <c r="E45" s="7"/>
      <c r="F45" s="7"/>
      <c r="G45" s="7"/>
      <c r="H45" s="7"/>
    </row>
    <row r="46" spans="2:8" ht="12.75">
      <c r="B46" s="6"/>
      <c r="C46" s="7"/>
      <c r="D46" s="7"/>
      <c r="E46" s="7"/>
      <c r="F46" s="7"/>
      <c r="G46" s="7"/>
      <c r="H46" s="7"/>
    </row>
    <row r="47" spans="2:8" ht="12.75">
      <c r="B47" s="6"/>
      <c r="C47" s="7"/>
      <c r="D47" s="7"/>
      <c r="E47" s="7"/>
      <c r="F47" s="7"/>
      <c r="G47" s="7"/>
      <c r="H47" s="7"/>
    </row>
    <row r="48" spans="2:8" ht="12.75">
      <c r="B48" s="6"/>
      <c r="C48" s="7"/>
      <c r="D48" s="7"/>
      <c r="E48" s="7"/>
      <c r="F48" s="7"/>
      <c r="G48" s="7"/>
      <c r="H48" s="7"/>
    </row>
    <row r="49" spans="2:8" ht="12.75">
      <c r="B49" s="6"/>
      <c r="C49" s="7"/>
      <c r="D49" s="7"/>
      <c r="E49" s="7"/>
      <c r="F49" s="7"/>
      <c r="G49" s="7"/>
      <c r="H49" s="7"/>
    </row>
    <row r="50" spans="2:8" ht="12.75">
      <c r="B50" s="6"/>
      <c r="C50" s="7"/>
      <c r="D50" s="7"/>
      <c r="E50" s="7"/>
      <c r="F50" s="7"/>
      <c r="G50" s="7"/>
      <c r="H50" s="7"/>
    </row>
    <row r="51" spans="2:8" ht="12.75">
      <c r="B51" s="6"/>
      <c r="C51" s="7"/>
      <c r="D51" s="7"/>
      <c r="E51" s="7"/>
      <c r="F51" s="7"/>
      <c r="G51" s="7"/>
      <c r="H51" s="7"/>
    </row>
    <row r="52" spans="2:8" ht="12.75">
      <c r="B52" s="6"/>
      <c r="C52" s="7"/>
      <c r="D52" s="7"/>
      <c r="E52" s="7"/>
      <c r="F52" s="7"/>
      <c r="G52" s="7"/>
      <c r="H52" s="7"/>
    </row>
    <row r="53" spans="2:8" ht="12.75">
      <c r="B53" s="3"/>
      <c r="C53" s="8"/>
      <c r="D53" s="8"/>
      <c r="E53" s="8"/>
      <c r="F53" s="8"/>
      <c r="G53" s="8"/>
      <c r="H53" s="8"/>
    </row>
    <row r="54" spans="2:8" ht="12.75">
      <c r="B54" s="3"/>
      <c r="C54" s="8"/>
      <c r="D54" s="8"/>
      <c r="E54" s="8"/>
      <c r="F54" s="8"/>
      <c r="G54" s="8"/>
      <c r="H54" s="8"/>
    </row>
    <row r="55" spans="2:8" ht="12.75">
      <c r="B55" s="3"/>
      <c r="C55" s="8"/>
      <c r="D55" s="8"/>
      <c r="E55" s="8"/>
      <c r="F55" s="8"/>
      <c r="G55" s="8"/>
      <c r="H55" s="8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38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62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1974</v>
      </c>
      <c r="C3" s="10">
        <v>1975</v>
      </c>
      <c r="D3" s="10">
        <v>1976</v>
      </c>
      <c r="E3" s="10">
        <v>1977</v>
      </c>
      <c r="F3" s="10">
        <v>1978</v>
      </c>
      <c r="G3" s="10">
        <v>1979</v>
      </c>
      <c r="H3" s="10">
        <v>1980</v>
      </c>
    </row>
    <row r="5" spans="1:8" ht="12.75">
      <c r="A5" s="5" t="s">
        <v>63</v>
      </c>
      <c r="B5" s="49">
        <v>1397</v>
      </c>
      <c r="C5" s="49">
        <v>1498</v>
      </c>
      <c r="D5" s="49">
        <v>1686</v>
      </c>
      <c r="E5" s="49">
        <v>1896</v>
      </c>
      <c r="F5" s="49">
        <v>2123</v>
      </c>
      <c r="G5" s="49">
        <v>2353</v>
      </c>
      <c r="H5" s="49">
        <v>2606</v>
      </c>
    </row>
    <row r="6" spans="1:8" ht="12.75">
      <c r="A6" s="5" t="s">
        <v>64</v>
      </c>
      <c r="B6" s="45">
        <v>7.9</v>
      </c>
      <c r="C6" s="45">
        <v>7.2</v>
      </c>
      <c r="D6" s="45">
        <v>12.6</v>
      </c>
      <c r="E6" s="45">
        <v>12.4</v>
      </c>
      <c r="F6" s="45">
        <v>12</v>
      </c>
      <c r="G6" s="45">
        <v>10.8</v>
      </c>
      <c r="H6" s="45">
        <v>10.8</v>
      </c>
    </row>
    <row r="7" spans="2:8" ht="12.75">
      <c r="B7" s="45"/>
      <c r="C7" s="45"/>
      <c r="D7" s="45"/>
      <c r="E7" s="45"/>
      <c r="F7" s="45"/>
      <c r="G7" s="45"/>
      <c r="H7" s="45"/>
    </row>
    <row r="8" spans="1:8" ht="12.75">
      <c r="A8" s="5" t="s">
        <v>65</v>
      </c>
      <c r="B8" s="49">
        <v>821</v>
      </c>
      <c r="C8" s="49">
        <v>794</v>
      </c>
      <c r="D8" s="49">
        <v>832</v>
      </c>
      <c r="E8" s="49">
        <v>879</v>
      </c>
      <c r="F8" s="49">
        <v>936</v>
      </c>
      <c r="G8" s="49">
        <v>997</v>
      </c>
      <c r="H8" s="49">
        <v>1061</v>
      </c>
    </row>
    <row r="9" spans="1:8" ht="12.75">
      <c r="A9" s="5" t="s">
        <v>66</v>
      </c>
      <c r="B9" s="45">
        <v>-2.2</v>
      </c>
      <c r="C9" s="45">
        <v>-3.3</v>
      </c>
      <c r="D9" s="45">
        <v>4.8</v>
      </c>
      <c r="E9" s="45">
        <v>5.6</v>
      </c>
      <c r="F9" s="45">
        <v>6.5</v>
      </c>
      <c r="G9" s="45">
        <v>6.5</v>
      </c>
      <c r="H9" s="45">
        <v>6.5</v>
      </c>
    </row>
    <row r="10" spans="2:8" ht="12.75">
      <c r="B10" s="45"/>
      <c r="C10" s="45"/>
      <c r="D10" s="45"/>
      <c r="E10" s="45"/>
      <c r="F10" s="45"/>
      <c r="G10" s="45"/>
      <c r="H10" s="45"/>
    </row>
    <row r="11" spans="1:8" ht="12.75">
      <c r="A11" s="7" t="s">
        <v>67</v>
      </c>
      <c r="B11" s="45">
        <v>170.1</v>
      </c>
      <c r="C11" s="45">
        <f aca="true" t="shared" si="0" ref="C11:H11">B11*(1+0.01*C12)</f>
        <v>188.4708</v>
      </c>
      <c r="D11" s="45">
        <f t="shared" si="0"/>
        <v>202.60611</v>
      </c>
      <c r="E11" s="45">
        <f t="shared" si="0"/>
        <v>215.77550714999998</v>
      </c>
      <c r="F11" s="45">
        <f t="shared" si="0"/>
        <v>226.78005801464997</v>
      </c>
      <c r="G11" s="45">
        <f t="shared" si="0"/>
        <v>236.0780403932506</v>
      </c>
      <c r="H11" s="45">
        <f t="shared" si="0"/>
        <v>245.52116200898064</v>
      </c>
    </row>
    <row r="12" spans="1:8" ht="12.75">
      <c r="A12" s="5" t="s">
        <v>68</v>
      </c>
      <c r="B12" s="45">
        <v>10.2</v>
      </c>
      <c r="C12" s="45">
        <v>10.8</v>
      </c>
      <c r="D12" s="45">
        <v>7.5</v>
      </c>
      <c r="E12" s="45">
        <v>6.5</v>
      </c>
      <c r="F12" s="45">
        <v>5.1</v>
      </c>
      <c r="G12" s="45">
        <v>4.1</v>
      </c>
      <c r="H12" s="45">
        <v>4</v>
      </c>
    </row>
    <row r="13" spans="2:8" ht="12.75">
      <c r="B13" s="45"/>
      <c r="C13" s="45"/>
      <c r="D13" s="45"/>
      <c r="E13" s="45"/>
      <c r="F13" s="45"/>
      <c r="G13" s="45"/>
      <c r="H13" s="45"/>
    </row>
    <row r="14" spans="1:8" ht="12.75">
      <c r="A14" s="7" t="s">
        <v>69</v>
      </c>
      <c r="B14" s="45">
        <v>147.7</v>
      </c>
      <c r="C14" s="45">
        <f aca="true" t="shared" si="1" ref="C14:H14">B14*(1+0.01*C15)</f>
        <v>164.3901</v>
      </c>
      <c r="D14" s="45">
        <f t="shared" si="1"/>
        <v>177.2125278</v>
      </c>
      <c r="E14" s="45">
        <f t="shared" si="1"/>
        <v>188.90855463480003</v>
      </c>
      <c r="F14" s="45">
        <f t="shared" si="1"/>
        <v>198.73179947580962</v>
      </c>
      <c r="G14" s="45">
        <f t="shared" si="1"/>
        <v>206.8798032543178</v>
      </c>
      <c r="H14" s="45">
        <f t="shared" si="1"/>
        <v>215.15499538449052</v>
      </c>
    </row>
    <row r="15" spans="1:8" ht="12.75">
      <c r="A15" s="5" t="s">
        <v>70</v>
      </c>
      <c r="B15" s="45">
        <v>11</v>
      </c>
      <c r="C15" s="45">
        <v>11.3</v>
      </c>
      <c r="D15" s="45">
        <v>7.8</v>
      </c>
      <c r="E15" s="45">
        <v>6.6</v>
      </c>
      <c r="F15" s="45">
        <v>5.2</v>
      </c>
      <c r="G15" s="45">
        <v>4.1</v>
      </c>
      <c r="H15" s="45">
        <v>4</v>
      </c>
    </row>
    <row r="16" spans="2:8" ht="12.75">
      <c r="B16" s="45"/>
      <c r="C16" s="45"/>
      <c r="D16" s="45"/>
      <c r="E16" s="45"/>
      <c r="F16" s="45"/>
      <c r="G16" s="45"/>
      <c r="H16" s="45"/>
    </row>
    <row r="17" spans="1:8" ht="12.75">
      <c r="A17" s="7" t="s">
        <v>147</v>
      </c>
      <c r="B17" s="45">
        <v>5.6</v>
      </c>
      <c r="C17" s="45">
        <v>8.1</v>
      </c>
      <c r="D17" s="45">
        <v>7.9</v>
      </c>
      <c r="E17" s="45">
        <v>7.5</v>
      </c>
      <c r="F17" s="45">
        <v>6.9</v>
      </c>
      <c r="G17" s="45">
        <v>6.2</v>
      </c>
      <c r="H17" s="45">
        <v>5.5</v>
      </c>
    </row>
    <row r="18" spans="2:8" ht="12.75">
      <c r="B18" s="45"/>
      <c r="C18" s="45"/>
      <c r="D18" s="45"/>
      <c r="E18" s="45"/>
      <c r="F18" s="45"/>
      <c r="G18" s="45"/>
      <c r="H18" s="45"/>
    </row>
    <row r="19" spans="1:8" ht="12.75">
      <c r="A19" s="2" t="s">
        <v>150</v>
      </c>
      <c r="B19" s="49">
        <v>1150</v>
      </c>
      <c r="C19" s="49">
        <v>1232</v>
      </c>
      <c r="D19" s="49">
        <v>1365</v>
      </c>
      <c r="E19" s="49">
        <v>1536</v>
      </c>
      <c r="F19" s="49">
        <v>1717</v>
      </c>
      <c r="G19" s="49">
        <v>1900</v>
      </c>
      <c r="H19" s="49">
        <v>2102</v>
      </c>
    </row>
    <row r="20" spans="1:8" ht="12.75">
      <c r="A20" s="2" t="s">
        <v>148</v>
      </c>
      <c r="B20" s="49">
        <v>751</v>
      </c>
      <c r="C20" s="49">
        <v>792</v>
      </c>
      <c r="D20" s="49">
        <v>884</v>
      </c>
      <c r="E20" s="49">
        <v>999</v>
      </c>
      <c r="F20" s="49">
        <v>1117</v>
      </c>
      <c r="G20" s="49">
        <v>1236</v>
      </c>
      <c r="H20" s="49">
        <v>1367</v>
      </c>
    </row>
    <row r="21" spans="1:8" ht="12.75">
      <c r="A21" s="2" t="s">
        <v>149</v>
      </c>
      <c r="B21" s="49">
        <v>141</v>
      </c>
      <c r="C21" s="49">
        <v>115</v>
      </c>
      <c r="D21" s="49">
        <v>145</v>
      </c>
      <c r="E21" s="49">
        <v>163</v>
      </c>
      <c r="F21" s="49">
        <v>185</v>
      </c>
      <c r="G21" s="49">
        <v>208</v>
      </c>
      <c r="H21" s="49">
        <v>233</v>
      </c>
    </row>
    <row r="22" spans="2:8" ht="12.75">
      <c r="B22" s="45"/>
      <c r="C22" s="45"/>
      <c r="D22" s="45"/>
      <c r="E22" s="45"/>
      <c r="F22" s="45"/>
      <c r="G22" s="45"/>
      <c r="H22" s="45"/>
    </row>
    <row r="23" spans="1:8" ht="12.75">
      <c r="A23" s="41" t="s">
        <v>153</v>
      </c>
      <c r="B23" s="45">
        <v>7.9</v>
      </c>
      <c r="C23" s="45">
        <v>6.4</v>
      </c>
      <c r="D23" s="45">
        <v>6.4</v>
      </c>
      <c r="E23" s="45">
        <v>6.4</v>
      </c>
      <c r="F23" s="45">
        <v>6</v>
      </c>
      <c r="G23" s="45">
        <v>5</v>
      </c>
      <c r="H23" s="45">
        <v>5</v>
      </c>
    </row>
    <row r="24" spans="2:8" ht="12.75">
      <c r="B24" s="45"/>
      <c r="C24" s="45"/>
      <c r="D24" s="45"/>
      <c r="E24" s="45"/>
      <c r="F24" s="45"/>
      <c r="G24" s="45"/>
      <c r="H24" s="45"/>
    </row>
    <row r="25" spans="2:8" ht="12.75">
      <c r="B25" s="45"/>
      <c r="C25" s="45"/>
      <c r="D25" s="45"/>
      <c r="E25" s="45"/>
      <c r="F25" s="45"/>
      <c r="G25" s="45"/>
      <c r="H25" s="45"/>
    </row>
    <row r="26" spans="1:8" ht="12.75">
      <c r="A26" s="12"/>
      <c r="B26" s="45"/>
      <c r="C26" s="45"/>
      <c r="D26" s="45"/>
      <c r="E26" s="45"/>
      <c r="F26" s="45"/>
      <c r="G26" s="45"/>
      <c r="H26" s="45"/>
    </row>
    <row r="27" spans="2:8" ht="12.75">
      <c r="B27" s="45"/>
      <c r="C27" s="45"/>
      <c r="D27" s="45"/>
      <c r="E27" s="45"/>
      <c r="F27" s="45"/>
      <c r="G27" s="45"/>
      <c r="H27" s="45"/>
    </row>
    <row r="28" spans="2:8" ht="12.75">
      <c r="B28" s="45"/>
      <c r="C28" s="45"/>
      <c r="D28" s="45"/>
      <c r="E28" s="45"/>
      <c r="F28" s="45"/>
      <c r="G28" s="45"/>
      <c r="H28" s="45"/>
    </row>
    <row r="29" spans="2:8" ht="12.75">
      <c r="B29" s="45"/>
      <c r="C29" s="45"/>
      <c r="D29" s="45"/>
      <c r="E29" s="45"/>
      <c r="F29" s="45"/>
      <c r="G29" s="45"/>
      <c r="H29" s="45"/>
    </row>
    <row r="30" spans="2:8" ht="12.75">
      <c r="B30" s="45"/>
      <c r="C30" s="45"/>
      <c r="D30" s="45"/>
      <c r="E30" s="45"/>
      <c r="F30" s="45"/>
      <c r="G30" s="45"/>
      <c r="H30" s="45"/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7"/>
      <c r="C32" s="7"/>
      <c r="D32" s="7"/>
      <c r="E32" s="7"/>
      <c r="F32" s="7"/>
      <c r="G32" s="7"/>
      <c r="H32" s="7"/>
    </row>
    <row r="33" spans="3:8" ht="12.75">
      <c r="C33" s="7"/>
      <c r="D33" s="7"/>
      <c r="E33" s="7"/>
      <c r="F33" s="7"/>
      <c r="G33" s="7"/>
      <c r="H33" s="7"/>
    </row>
    <row r="34" spans="3:8" ht="12.75">
      <c r="C34" s="7"/>
      <c r="D34" s="7"/>
      <c r="E34" s="7"/>
      <c r="F34" s="7"/>
      <c r="G34" s="7"/>
      <c r="H34" s="7"/>
    </row>
    <row r="35" spans="3:8" ht="12.75">
      <c r="C35" s="7"/>
      <c r="D35" s="7"/>
      <c r="E35" s="7"/>
      <c r="F35" s="7"/>
      <c r="G35" s="7"/>
      <c r="H35" s="7"/>
    </row>
    <row r="36" spans="3:8" ht="12.75">
      <c r="C36" s="7"/>
      <c r="D36" s="7"/>
      <c r="E36" s="7"/>
      <c r="F36" s="7"/>
      <c r="G36" s="7"/>
      <c r="H36" s="7"/>
    </row>
    <row r="37" spans="3:8" ht="12.75">
      <c r="C37" s="7"/>
      <c r="D37" s="7"/>
      <c r="E37" s="7"/>
      <c r="F37" s="7"/>
      <c r="G37" s="7"/>
      <c r="H37" s="7"/>
    </row>
    <row r="38" spans="3:8" ht="12.75">
      <c r="C38" s="7"/>
      <c r="D38" s="7"/>
      <c r="E38" s="7"/>
      <c r="F38" s="7"/>
      <c r="G38" s="7"/>
      <c r="H38" s="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108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1991</v>
      </c>
      <c r="C3" s="10">
        <v>1992</v>
      </c>
      <c r="D3" s="10">
        <v>1993</v>
      </c>
      <c r="E3" s="10">
        <v>1994</v>
      </c>
      <c r="F3" s="10">
        <v>1995</v>
      </c>
      <c r="G3" s="10">
        <v>1996</v>
      </c>
      <c r="H3" s="10">
        <v>1997</v>
      </c>
    </row>
    <row r="5" spans="1:9" ht="12.75">
      <c r="A5" s="5" t="s">
        <v>109</v>
      </c>
      <c r="B5" s="49">
        <v>5675</v>
      </c>
      <c r="C5" s="49">
        <v>5926</v>
      </c>
      <c r="D5" s="49">
        <v>6307</v>
      </c>
      <c r="E5" s="49">
        <v>6712</v>
      </c>
      <c r="F5" s="49">
        <v>7141</v>
      </c>
      <c r="G5" s="49">
        <v>7589</v>
      </c>
      <c r="H5" s="49">
        <v>8054</v>
      </c>
      <c r="I5" s="11"/>
    </row>
    <row r="6" spans="1:9" ht="12.75">
      <c r="A6" s="2" t="s">
        <v>110</v>
      </c>
      <c r="B6" s="49">
        <f>5557.5*(1+0.01*B8)</f>
        <v>5752.0125</v>
      </c>
      <c r="C6" s="49">
        <f aca="true" t="shared" si="0" ref="C6:H6">B6*(1+0.01*C8)</f>
        <v>6062.621175</v>
      </c>
      <c r="D6" s="49">
        <f t="shared" si="0"/>
        <v>6456.691551375</v>
      </c>
      <c r="E6" s="49">
        <f t="shared" si="0"/>
        <v>6869.919810663</v>
      </c>
      <c r="F6" s="49">
        <f t="shared" si="0"/>
        <v>7309.5946785454325</v>
      </c>
      <c r="G6" s="49">
        <f t="shared" si="0"/>
        <v>7762.78954861525</v>
      </c>
      <c r="H6" s="49">
        <f t="shared" si="0"/>
        <v>8236.31971108078</v>
      </c>
      <c r="I6" s="11"/>
    </row>
    <row r="7" spans="1:8" ht="12.75">
      <c r="A7" s="5" t="s">
        <v>80</v>
      </c>
      <c r="B7" s="45">
        <v>2.9</v>
      </c>
      <c r="C7" s="45">
        <v>4.4</v>
      </c>
      <c r="D7" s="45">
        <v>6.4</v>
      </c>
      <c r="E7" s="45">
        <v>6.4</v>
      </c>
      <c r="F7" s="45">
        <v>6.4</v>
      </c>
      <c r="G7" s="45">
        <v>6.3</v>
      </c>
      <c r="H7" s="45">
        <v>6.1</v>
      </c>
    </row>
    <row r="8" spans="1:8" ht="12.75">
      <c r="A8" s="2" t="s">
        <v>81</v>
      </c>
      <c r="B8" s="45">
        <v>3.5</v>
      </c>
      <c r="C8" s="45">
        <v>5.4</v>
      </c>
      <c r="D8" s="45">
        <v>6.5</v>
      </c>
      <c r="E8" s="45">
        <v>6.4</v>
      </c>
      <c r="F8" s="45">
        <v>6.4</v>
      </c>
      <c r="G8" s="45">
        <v>6.2</v>
      </c>
      <c r="H8" s="45">
        <v>6.1</v>
      </c>
    </row>
    <row r="9" spans="2:8" ht="12.75">
      <c r="B9" s="45"/>
      <c r="C9" s="45"/>
      <c r="D9" s="45"/>
      <c r="E9" s="45"/>
      <c r="F9" s="45"/>
      <c r="G9" s="45"/>
      <c r="H9" s="45"/>
    </row>
    <row r="10" spans="1:8" ht="12.75">
      <c r="A10" s="11" t="s">
        <v>111</v>
      </c>
      <c r="B10" s="49">
        <v>4848</v>
      </c>
      <c r="C10" s="49">
        <v>4919</v>
      </c>
      <c r="D10" s="49">
        <v>5066</v>
      </c>
      <c r="E10" s="49">
        <v>5218</v>
      </c>
      <c r="F10" s="49">
        <v>5374</v>
      </c>
      <c r="G10" s="49">
        <v>5532</v>
      </c>
      <c r="H10" s="49">
        <v>5689</v>
      </c>
    </row>
    <row r="11" spans="1:8" ht="12.75">
      <c r="A11" s="11" t="s">
        <v>112</v>
      </c>
      <c r="B11" s="49">
        <f>4855.1*(1+0.01*B13)</f>
        <v>4864.810200000001</v>
      </c>
      <c r="C11" s="49">
        <f aca="true" t="shared" si="1" ref="C11:H11">B11*(1+0.01*C13)</f>
        <v>4971.8360244000005</v>
      </c>
      <c r="D11" s="49">
        <f t="shared" si="1"/>
        <v>5120.9911051320005</v>
      </c>
      <c r="E11" s="49">
        <f t="shared" si="1"/>
        <v>5274.62083828596</v>
      </c>
      <c r="F11" s="49">
        <f t="shared" si="1"/>
        <v>5432.859463434539</v>
      </c>
      <c r="G11" s="49">
        <f t="shared" si="1"/>
        <v>5590.41238787414</v>
      </c>
      <c r="H11" s="49">
        <f t="shared" si="1"/>
        <v>5746.943934734616</v>
      </c>
    </row>
    <row r="12" spans="1:8" ht="12.75">
      <c r="A12" s="5" t="s">
        <v>84</v>
      </c>
      <c r="B12" s="45">
        <v>-0.8</v>
      </c>
      <c r="C12" s="45">
        <v>1.5</v>
      </c>
      <c r="D12" s="45">
        <v>3</v>
      </c>
      <c r="E12" s="45">
        <v>3</v>
      </c>
      <c r="F12" s="45">
        <v>3</v>
      </c>
      <c r="G12" s="45">
        <v>2.9</v>
      </c>
      <c r="H12" s="45">
        <v>2.8</v>
      </c>
    </row>
    <row r="13" spans="1:8" ht="12.75">
      <c r="A13" s="2" t="s">
        <v>85</v>
      </c>
      <c r="B13" s="45">
        <v>0.2</v>
      </c>
      <c r="C13" s="45">
        <v>2.2</v>
      </c>
      <c r="D13" s="45">
        <v>3</v>
      </c>
      <c r="E13" s="45">
        <v>3</v>
      </c>
      <c r="F13" s="45">
        <v>3</v>
      </c>
      <c r="G13" s="45">
        <v>2.9</v>
      </c>
      <c r="H13" s="45">
        <v>2.8</v>
      </c>
    </row>
    <row r="14" spans="2:8" ht="12.75">
      <c r="B14" s="45"/>
      <c r="C14" s="45"/>
      <c r="D14" s="45"/>
      <c r="E14" s="45"/>
      <c r="F14" s="45"/>
      <c r="G14" s="45"/>
      <c r="H14" s="45"/>
    </row>
    <row r="15" spans="1:8" ht="12.75">
      <c r="A15" s="7" t="s">
        <v>113</v>
      </c>
      <c r="B15" s="45">
        <f aca="true" t="shared" si="2" ref="B15:H16">100*B5/B10</f>
        <v>117.0585808580858</v>
      </c>
      <c r="C15" s="45">
        <f t="shared" si="2"/>
        <v>120.47164057735311</v>
      </c>
      <c r="D15" s="45">
        <f t="shared" si="2"/>
        <v>124.49664429530202</v>
      </c>
      <c r="E15" s="45">
        <f t="shared" si="2"/>
        <v>128.6316596397087</v>
      </c>
      <c r="F15" s="45">
        <f t="shared" si="2"/>
        <v>132.88053591365835</v>
      </c>
      <c r="G15" s="45">
        <f t="shared" si="2"/>
        <v>137.18365871294287</v>
      </c>
      <c r="H15" s="45">
        <f t="shared" si="2"/>
        <v>141.57145368254527</v>
      </c>
    </row>
    <row r="16" spans="1:8" ht="12.75">
      <c r="A16" s="2" t="s">
        <v>114</v>
      </c>
      <c r="B16" s="45">
        <f t="shared" si="2"/>
        <v>118.23714109134204</v>
      </c>
      <c r="C16" s="45">
        <f t="shared" si="2"/>
        <v>121.93928249537626</v>
      </c>
      <c r="D16" s="45">
        <f t="shared" si="2"/>
        <v>126.08285034716089</v>
      </c>
      <c r="E16" s="45">
        <f t="shared" si="2"/>
        <v>130.24480851396038</v>
      </c>
      <c r="F16" s="45">
        <f t="shared" si="2"/>
        <v>134.54415170762508</v>
      </c>
      <c r="G16" s="45">
        <f t="shared" si="2"/>
        <v>138.85897873031863</v>
      </c>
      <c r="H16" s="45">
        <f t="shared" si="2"/>
        <v>143.3165140397549</v>
      </c>
    </row>
    <row r="17" spans="1:8" ht="12.75">
      <c r="A17" s="5" t="s">
        <v>80</v>
      </c>
      <c r="B17" s="45">
        <v>3.7</v>
      </c>
      <c r="C17" s="45">
        <v>2.9</v>
      </c>
      <c r="D17" s="45">
        <v>3.3</v>
      </c>
      <c r="E17" s="45">
        <v>3.3</v>
      </c>
      <c r="F17" s="45">
        <v>3.3</v>
      </c>
      <c r="G17" s="45">
        <v>3.2</v>
      </c>
      <c r="H17" s="45">
        <v>3.2</v>
      </c>
    </row>
    <row r="18" spans="1:8" ht="12.75">
      <c r="A18" s="7" t="s">
        <v>88</v>
      </c>
      <c r="B18" s="45">
        <v>3.3</v>
      </c>
      <c r="C18" s="45">
        <v>3.2</v>
      </c>
      <c r="D18" s="45">
        <v>3.4</v>
      </c>
      <c r="E18" s="45">
        <v>3.3</v>
      </c>
      <c r="F18" s="45">
        <v>3.3</v>
      </c>
      <c r="G18" s="45">
        <v>3.2</v>
      </c>
      <c r="H18" s="45">
        <v>3.2</v>
      </c>
    </row>
    <row r="19" spans="2:8" ht="12.75">
      <c r="B19" s="45"/>
      <c r="C19" s="45"/>
      <c r="D19" s="45"/>
      <c r="E19" s="45"/>
      <c r="F19" s="45"/>
      <c r="G19" s="45"/>
      <c r="H19" s="45"/>
    </row>
    <row r="20" spans="1:8" ht="12.75">
      <c r="A20" s="7" t="s">
        <v>101</v>
      </c>
      <c r="B20" s="45">
        <v>136.2</v>
      </c>
      <c r="C20" s="45">
        <v>140.2</v>
      </c>
      <c r="D20" s="45">
        <v>144.8</v>
      </c>
      <c r="E20" s="45">
        <v>149.4</v>
      </c>
      <c r="F20" s="45">
        <v>154.2</v>
      </c>
      <c r="G20" s="45">
        <v>159.2</v>
      </c>
      <c r="H20" s="45">
        <v>164.1</v>
      </c>
    </row>
    <row r="21" spans="1:8" ht="12.75">
      <c r="A21" s="7" t="s">
        <v>102</v>
      </c>
      <c r="B21" s="45">
        <v>4.2</v>
      </c>
      <c r="C21" s="45">
        <v>3</v>
      </c>
      <c r="D21" s="45">
        <v>3.3</v>
      </c>
      <c r="E21" s="45">
        <v>3.2</v>
      </c>
      <c r="F21" s="45">
        <v>3.2</v>
      </c>
      <c r="G21" s="45">
        <v>3.2</v>
      </c>
      <c r="H21" s="45">
        <v>3.1</v>
      </c>
    </row>
    <row r="22" spans="2:8" ht="12.75">
      <c r="B22" s="45"/>
      <c r="C22" s="45"/>
      <c r="D22" s="45"/>
      <c r="E22" s="45"/>
      <c r="F22" s="45"/>
      <c r="G22" s="45"/>
      <c r="H22" s="45"/>
    </row>
    <row r="23" spans="1:8" ht="12.75">
      <c r="A23" s="7" t="s">
        <v>115</v>
      </c>
      <c r="B23" s="45">
        <v>6.7</v>
      </c>
      <c r="C23" s="45">
        <v>6.9</v>
      </c>
      <c r="D23" s="45">
        <v>6.5</v>
      </c>
      <c r="E23" s="45">
        <v>6.1</v>
      </c>
      <c r="F23" s="45">
        <v>5.8</v>
      </c>
      <c r="G23" s="45">
        <v>5.4</v>
      </c>
      <c r="H23" s="45">
        <v>5.3</v>
      </c>
    </row>
    <row r="24" spans="1:8" ht="12.75">
      <c r="A24" s="7"/>
      <c r="B24" s="45"/>
      <c r="C24" s="45"/>
      <c r="D24" s="45"/>
      <c r="E24" s="45"/>
      <c r="F24" s="45"/>
      <c r="G24" s="45"/>
      <c r="H24" s="45"/>
    </row>
    <row r="25" spans="1:8" ht="12.75">
      <c r="A25" s="31" t="s">
        <v>150</v>
      </c>
      <c r="B25" s="49">
        <v>4832</v>
      </c>
      <c r="C25" s="49">
        <v>5037</v>
      </c>
      <c r="D25" s="49">
        <v>5378</v>
      </c>
      <c r="E25" s="49">
        <v>5712</v>
      </c>
      <c r="F25" s="49">
        <v>6084</v>
      </c>
      <c r="G25" s="49">
        <v>6458</v>
      </c>
      <c r="H25" s="49">
        <v>6854</v>
      </c>
    </row>
    <row r="26" spans="1:8" ht="12.75">
      <c r="A26" s="31" t="s">
        <v>148</v>
      </c>
      <c r="B26" s="49">
        <v>2810</v>
      </c>
      <c r="C26" s="49">
        <v>2943</v>
      </c>
      <c r="D26" s="49">
        <v>3134</v>
      </c>
      <c r="E26" s="49">
        <v>3335</v>
      </c>
      <c r="F26" s="49">
        <v>3548</v>
      </c>
      <c r="G26" s="49">
        <v>3771</v>
      </c>
      <c r="H26" s="49">
        <v>4002</v>
      </c>
    </row>
    <row r="27" spans="1:8" ht="12.75">
      <c r="A27" s="31" t="s">
        <v>149</v>
      </c>
      <c r="B27" s="49">
        <v>313</v>
      </c>
      <c r="C27" s="49">
        <v>341</v>
      </c>
      <c r="D27" s="49">
        <v>423</v>
      </c>
      <c r="E27" s="49">
        <v>456</v>
      </c>
      <c r="F27" s="49">
        <v>493</v>
      </c>
      <c r="G27" s="49">
        <v>524</v>
      </c>
      <c r="H27" s="49">
        <v>556</v>
      </c>
    </row>
    <row r="28" spans="2:8" ht="12.75">
      <c r="B28" s="45"/>
      <c r="C28" s="45"/>
      <c r="D28" s="45"/>
      <c r="E28" s="45"/>
      <c r="F28" s="45"/>
      <c r="G28" s="45"/>
      <c r="H28" s="45"/>
    </row>
    <row r="29" spans="1:8" ht="12.75">
      <c r="A29" s="41" t="s">
        <v>103</v>
      </c>
      <c r="B29" s="45">
        <v>5.4</v>
      </c>
      <c r="C29" s="45">
        <v>4.1</v>
      </c>
      <c r="D29" s="45">
        <v>4.9</v>
      </c>
      <c r="E29" s="45">
        <v>5.3</v>
      </c>
      <c r="F29" s="45">
        <v>5.3</v>
      </c>
      <c r="G29" s="45">
        <v>5.2</v>
      </c>
      <c r="H29" s="45">
        <v>5.1</v>
      </c>
    </row>
    <row r="30" spans="1:8" ht="12.75">
      <c r="A30" s="41" t="s">
        <v>151</v>
      </c>
      <c r="B30" s="45">
        <v>7.9</v>
      </c>
      <c r="C30" s="45">
        <v>7</v>
      </c>
      <c r="D30" s="45">
        <v>6.9</v>
      </c>
      <c r="E30" s="45">
        <v>6.7</v>
      </c>
      <c r="F30" s="45">
        <v>6.6</v>
      </c>
      <c r="G30" s="45">
        <v>6.6</v>
      </c>
      <c r="H30" s="45">
        <v>6.6</v>
      </c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45"/>
      <c r="C32" s="45"/>
      <c r="D32" s="45"/>
      <c r="E32" s="45"/>
      <c r="F32" s="45"/>
      <c r="G32" s="45"/>
      <c r="H32" s="45"/>
    </row>
    <row r="33" spans="1:8" ht="12.75">
      <c r="A33" s="12"/>
      <c r="B33" s="45"/>
      <c r="C33" s="45"/>
      <c r="D33" s="45"/>
      <c r="E33" s="45"/>
      <c r="F33" s="45"/>
      <c r="G33" s="45"/>
      <c r="H33" s="45"/>
    </row>
    <row r="34" spans="2:8" ht="12.75">
      <c r="B34" s="45"/>
      <c r="C34" s="45"/>
      <c r="D34" s="45"/>
      <c r="E34" s="45"/>
      <c r="F34" s="45"/>
      <c r="G34" s="45"/>
      <c r="H34" s="45"/>
    </row>
    <row r="35" spans="2:8" ht="12.75">
      <c r="B35" s="45"/>
      <c r="C35" s="45"/>
      <c r="D35" s="45"/>
      <c r="E35" s="45"/>
      <c r="F35" s="45"/>
      <c r="G35" s="45"/>
      <c r="H35" s="45"/>
    </row>
    <row r="36" spans="2:8" ht="12.75">
      <c r="B36" s="45"/>
      <c r="C36" s="45"/>
      <c r="D36" s="45"/>
      <c r="E36" s="45"/>
      <c r="F36" s="45"/>
      <c r="G36" s="45"/>
      <c r="H36" s="45"/>
    </row>
    <row r="37" spans="2:8" ht="12.75">
      <c r="B37" s="45"/>
      <c r="C37" s="45"/>
      <c r="D37" s="45"/>
      <c r="E37" s="45"/>
      <c r="F37" s="45"/>
      <c r="G37" s="45"/>
      <c r="H37" s="45"/>
    </row>
    <row r="38" spans="2:8" ht="12.75">
      <c r="B38" s="45"/>
      <c r="C38" s="45"/>
      <c r="D38" s="45"/>
      <c r="E38" s="45"/>
      <c r="F38" s="45"/>
      <c r="G38" s="45"/>
      <c r="H38" s="45"/>
    </row>
    <row r="39" spans="2:8" ht="12.75">
      <c r="B39" s="45"/>
      <c r="C39" s="45"/>
      <c r="D39" s="45"/>
      <c r="E39" s="45"/>
      <c r="F39" s="45"/>
      <c r="G39" s="45"/>
      <c r="H39" s="45"/>
    </row>
    <row r="40" spans="2:8" ht="12.75">
      <c r="B40" s="45"/>
      <c r="C40" s="45"/>
      <c r="D40" s="45"/>
      <c r="E40" s="45"/>
      <c r="F40" s="45"/>
      <c r="G40" s="45"/>
      <c r="H40" s="45"/>
    </row>
    <row r="41" spans="2:8" ht="12.75">
      <c r="B41" s="45"/>
      <c r="C41" s="45"/>
      <c r="D41" s="45"/>
      <c r="E41" s="45"/>
      <c r="F41" s="45"/>
      <c r="G41" s="45"/>
      <c r="H41" s="45"/>
    </row>
    <row r="42" spans="2:8" ht="12.75">
      <c r="B42" s="45"/>
      <c r="C42" s="45"/>
      <c r="D42" s="45"/>
      <c r="E42" s="45"/>
      <c r="F42" s="45"/>
      <c r="G42" s="45"/>
      <c r="H42" s="45"/>
    </row>
    <row r="43" spans="2:8" ht="12.75">
      <c r="B43" s="45"/>
      <c r="C43" s="45"/>
      <c r="D43" s="45"/>
      <c r="E43" s="45"/>
      <c r="F43" s="45"/>
      <c r="G43" s="45"/>
      <c r="H43" s="45"/>
    </row>
    <row r="44" spans="2:8" ht="12.75">
      <c r="B44" s="45"/>
      <c r="C44" s="45"/>
      <c r="D44" s="45"/>
      <c r="E44" s="45"/>
      <c r="F44" s="45"/>
      <c r="G44" s="45"/>
      <c r="H44" s="45"/>
    </row>
    <row r="45" spans="3:8" ht="12.75">
      <c r="C45" s="7"/>
      <c r="D45" s="7"/>
      <c r="E45" s="7"/>
      <c r="F45" s="7"/>
      <c r="G45" s="7"/>
      <c r="H45" s="7"/>
    </row>
    <row r="46" spans="3:8" ht="12.75">
      <c r="C46" s="7"/>
      <c r="D46" s="7"/>
      <c r="E46" s="7"/>
      <c r="F46" s="7"/>
      <c r="G46" s="7"/>
      <c r="H46" s="7"/>
    </row>
    <row r="47" spans="3:8" ht="12.75">
      <c r="C47" s="7"/>
      <c r="D47" s="7"/>
      <c r="E47" s="7"/>
      <c r="F47" s="7"/>
      <c r="G47" s="7"/>
      <c r="H47" s="7"/>
    </row>
    <row r="48" spans="3:8" ht="12.75">
      <c r="C48" s="7"/>
      <c r="D48" s="7"/>
      <c r="E48" s="7"/>
      <c r="F48" s="7"/>
      <c r="G48" s="7"/>
      <c r="H48" s="7"/>
    </row>
    <row r="49" spans="3:8" ht="12.75"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  <row r="51" spans="3:8" ht="12.75">
      <c r="C51" s="7"/>
      <c r="D51" s="7"/>
      <c r="E51" s="7"/>
      <c r="F51" s="7"/>
      <c r="G51" s="7"/>
      <c r="H51" s="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H4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116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1992</v>
      </c>
      <c r="C3" s="10">
        <v>1993</v>
      </c>
      <c r="D3" s="10">
        <v>1994</v>
      </c>
      <c r="E3" s="10">
        <v>1995</v>
      </c>
      <c r="F3" s="10">
        <v>1996</v>
      </c>
      <c r="G3" s="10">
        <v>1997</v>
      </c>
      <c r="H3" s="10">
        <v>1998</v>
      </c>
    </row>
    <row r="5" spans="1:8" ht="12.75">
      <c r="A5" s="5" t="s">
        <v>109</v>
      </c>
      <c r="B5" s="49">
        <v>5944</v>
      </c>
      <c r="C5" s="49">
        <v>6258.2</v>
      </c>
      <c r="D5" s="49">
        <v>6624.4</v>
      </c>
      <c r="E5" s="49">
        <v>7014.2</v>
      </c>
      <c r="F5" s="49">
        <v>7422.1</v>
      </c>
      <c r="G5" s="49">
        <v>7846.3</v>
      </c>
      <c r="H5" s="49">
        <v>8286.8</v>
      </c>
    </row>
    <row r="6" spans="1:8" ht="12.75">
      <c r="A6" s="2" t="s">
        <v>110</v>
      </c>
      <c r="B6" s="49">
        <v>6051</v>
      </c>
      <c r="C6" s="49">
        <v>6391</v>
      </c>
      <c r="D6" s="49">
        <v>6766.9</v>
      </c>
      <c r="E6" s="49">
        <v>7165.3</v>
      </c>
      <c r="F6" s="49">
        <v>7579.2</v>
      </c>
      <c r="G6" s="49">
        <v>8009.5</v>
      </c>
      <c r="H6" s="49">
        <v>8456.3</v>
      </c>
    </row>
    <row r="7" spans="1:8" ht="12.75">
      <c r="A7" s="5" t="s">
        <v>80</v>
      </c>
      <c r="B7" s="45">
        <v>4.7</v>
      </c>
      <c r="C7" s="45">
        <f aca="true" t="shared" si="0" ref="C7:H8">100*C5/B5-100</f>
        <v>5.286002691790046</v>
      </c>
      <c r="D7" s="45">
        <f t="shared" si="0"/>
        <v>5.8515228020836645</v>
      </c>
      <c r="E7" s="45">
        <f t="shared" si="0"/>
        <v>5.884306503230491</v>
      </c>
      <c r="F7" s="45">
        <f t="shared" si="0"/>
        <v>5.815346012374903</v>
      </c>
      <c r="G7" s="45">
        <f t="shared" si="0"/>
        <v>5.715363576346306</v>
      </c>
      <c r="H7" s="45">
        <f t="shared" si="0"/>
        <v>5.614111109695003</v>
      </c>
    </row>
    <row r="8" spans="1:8" ht="12.75">
      <c r="A8" s="2" t="s">
        <v>81</v>
      </c>
      <c r="B8" s="45">
        <v>5.2</v>
      </c>
      <c r="C8" s="45">
        <f t="shared" si="0"/>
        <v>5.618905965956046</v>
      </c>
      <c r="D8" s="45">
        <f t="shared" si="0"/>
        <v>5.8817086527929945</v>
      </c>
      <c r="E8" s="45">
        <f t="shared" si="0"/>
        <v>5.8874817124532655</v>
      </c>
      <c r="F8" s="45">
        <f t="shared" si="0"/>
        <v>5.776450392865613</v>
      </c>
      <c r="G8" s="45">
        <f t="shared" si="0"/>
        <v>5.677380198437831</v>
      </c>
      <c r="H8" s="45">
        <f t="shared" si="0"/>
        <v>5.578375678881315</v>
      </c>
    </row>
    <row r="9" spans="2:8" ht="12.75">
      <c r="B9" s="45"/>
      <c r="C9" s="45"/>
      <c r="D9" s="45"/>
      <c r="E9" s="45"/>
      <c r="F9" s="45"/>
      <c r="G9" s="45"/>
      <c r="H9" s="45"/>
    </row>
    <row r="10" spans="1:8" ht="12.75">
      <c r="A10" s="11" t="s">
        <v>111</v>
      </c>
      <c r="B10" s="49">
        <v>4917.4</v>
      </c>
      <c r="C10" s="49">
        <v>5052.4</v>
      </c>
      <c r="D10" s="49">
        <v>5207.6</v>
      </c>
      <c r="E10" s="49">
        <v>5365.8</v>
      </c>
      <c r="F10" s="49">
        <v>5523.4</v>
      </c>
      <c r="G10" s="49">
        <v>5680.1</v>
      </c>
      <c r="H10" s="49">
        <v>5835.7</v>
      </c>
    </row>
    <row r="11" spans="1:8" ht="12.75">
      <c r="A11" s="11" t="s">
        <v>112</v>
      </c>
      <c r="B11" s="49">
        <v>4963.9</v>
      </c>
      <c r="C11" s="49">
        <v>5109.1</v>
      </c>
      <c r="D11" s="49">
        <v>5267.3</v>
      </c>
      <c r="E11" s="49">
        <v>5425.4</v>
      </c>
      <c r="F11" s="49">
        <v>5582.8</v>
      </c>
      <c r="G11" s="49">
        <v>5739.1</v>
      </c>
      <c r="H11" s="49">
        <v>5894.1</v>
      </c>
    </row>
    <row r="12" spans="1:8" ht="12.75">
      <c r="A12" s="5" t="s">
        <v>84</v>
      </c>
      <c r="B12" s="45">
        <v>2</v>
      </c>
      <c r="C12" s="45">
        <f aca="true" t="shared" si="1" ref="C12:H13">100*C10/B10-100</f>
        <v>2.7453532354496275</v>
      </c>
      <c r="D12" s="45">
        <f t="shared" si="1"/>
        <v>3.0718074578418424</v>
      </c>
      <c r="E12" s="45">
        <f t="shared" si="1"/>
        <v>3.037867731776629</v>
      </c>
      <c r="F12" s="45">
        <f t="shared" si="1"/>
        <v>2.937120280293712</v>
      </c>
      <c r="G12" s="45">
        <f t="shared" si="1"/>
        <v>2.837020675670786</v>
      </c>
      <c r="H12" s="45">
        <f t="shared" si="1"/>
        <v>2.739388391049445</v>
      </c>
    </row>
    <row r="13" spans="1:8" ht="12.75">
      <c r="A13" s="2" t="s">
        <v>85</v>
      </c>
      <c r="B13" s="45">
        <v>2.6</v>
      </c>
      <c r="C13" s="45">
        <f t="shared" si="1"/>
        <v>2.925119361792156</v>
      </c>
      <c r="D13" s="45">
        <f t="shared" si="1"/>
        <v>3.096435771466588</v>
      </c>
      <c r="E13" s="45">
        <f t="shared" si="1"/>
        <v>3.0015377897594533</v>
      </c>
      <c r="F13" s="45">
        <f t="shared" si="1"/>
        <v>2.901168577432088</v>
      </c>
      <c r="G13" s="45">
        <f t="shared" si="1"/>
        <v>2.7996704162785733</v>
      </c>
      <c r="H13" s="45">
        <f t="shared" si="1"/>
        <v>2.7007718980327837</v>
      </c>
    </row>
    <row r="14" spans="2:8" ht="12.75">
      <c r="B14" s="45"/>
      <c r="C14" s="45"/>
      <c r="D14" s="45"/>
      <c r="E14" s="45"/>
      <c r="F14" s="45"/>
      <c r="G14" s="45"/>
      <c r="H14" s="45"/>
    </row>
    <row r="15" spans="1:8" ht="12.75">
      <c r="A15" s="7" t="s">
        <v>113</v>
      </c>
      <c r="B15" s="45">
        <f aca="true" t="shared" si="2" ref="B15:H16">100*B5/B10</f>
        <v>120.87688615935251</v>
      </c>
      <c r="C15" s="45">
        <f t="shared" si="2"/>
        <v>123.865885519753</v>
      </c>
      <c r="D15" s="45">
        <f t="shared" si="2"/>
        <v>127.2063906598049</v>
      </c>
      <c r="E15" s="45">
        <f t="shared" si="2"/>
        <v>130.72048902307205</v>
      </c>
      <c r="F15" s="45">
        <f t="shared" si="2"/>
        <v>134.375565774704</v>
      </c>
      <c r="G15" s="45">
        <f t="shared" si="2"/>
        <v>138.13665252372317</v>
      </c>
      <c r="H15" s="45">
        <f t="shared" si="2"/>
        <v>142.0018164059153</v>
      </c>
    </row>
    <row r="16" spans="1:8" ht="12.75">
      <c r="A16" s="2" t="s">
        <v>114</v>
      </c>
      <c r="B16" s="45">
        <f t="shared" si="2"/>
        <v>121.90011885815589</v>
      </c>
      <c r="C16" s="45">
        <f t="shared" si="2"/>
        <v>125.09052474995595</v>
      </c>
      <c r="D16" s="45">
        <f t="shared" si="2"/>
        <v>128.4699941146318</v>
      </c>
      <c r="E16" s="45">
        <f t="shared" si="2"/>
        <v>132.0695248276625</v>
      </c>
      <c r="F16" s="45">
        <f t="shared" si="2"/>
        <v>135.75983377516658</v>
      </c>
      <c r="G16" s="45">
        <f t="shared" si="2"/>
        <v>139.5602097889913</v>
      </c>
      <c r="H16" s="45">
        <f t="shared" si="2"/>
        <v>143.47058923330107</v>
      </c>
    </row>
    <row r="17" spans="1:8" ht="12.75">
      <c r="A17" s="5" t="s">
        <v>80</v>
      </c>
      <c r="B17" s="45">
        <f aca="true" t="shared" si="3" ref="B17:H18">100*(1+0.01*B7)/(1+0.01*B12)-100</f>
        <v>2.647058823529406</v>
      </c>
      <c r="C17" s="45">
        <f t="shared" si="3"/>
        <v>2.472763367233071</v>
      </c>
      <c r="D17" s="45">
        <f t="shared" si="3"/>
        <v>2.6968726102710434</v>
      </c>
      <c r="E17" s="45">
        <f t="shared" si="3"/>
        <v>2.762517154240399</v>
      </c>
      <c r="F17" s="45">
        <f t="shared" si="3"/>
        <v>2.79610088590384</v>
      </c>
      <c r="G17" s="45">
        <f t="shared" si="3"/>
        <v>2.7989364936517376</v>
      </c>
      <c r="H17" s="45">
        <f t="shared" si="3"/>
        <v>2.7980726415303536</v>
      </c>
    </row>
    <row r="18" spans="1:8" ht="12.75">
      <c r="A18" s="7" t="s">
        <v>88</v>
      </c>
      <c r="B18" s="45">
        <f t="shared" si="3"/>
        <v>2.534113060428851</v>
      </c>
      <c r="C18" s="45">
        <f t="shared" si="3"/>
        <v>2.6172295168247075</v>
      </c>
      <c r="D18" s="45">
        <f t="shared" si="3"/>
        <v>2.7016189846761733</v>
      </c>
      <c r="E18" s="45">
        <f t="shared" si="3"/>
        <v>2.801845472039872</v>
      </c>
      <c r="F18" s="45">
        <f t="shared" si="3"/>
        <v>2.7942168735138466</v>
      </c>
      <c r="G18" s="45">
        <f t="shared" si="3"/>
        <v>2.7993375567316434</v>
      </c>
      <c r="H18" s="45">
        <f t="shared" si="3"/>
        <v>2.8019300416802793</v>
      </c>
    </row>
    <row r="19" spans="2:8" ht="12.75">
      <c r="B19" s="45"/>
      <c r="C19" s="45"/>
      <c r="D19" s="45"/>
      <c r="E19" s="45"/>
      <c r="F19" s="45"/>
      <c r="G19" s="45"/>
      <c r="H19" s="45"/>
    </row>
    <row r="20" spans="1:8" ht="12.75">
      <c r="A20" s="7" t="s">
        <v>101</v>
      </c>
      <c r="B20" s="45">
        <f>136.2*(1+0.01*B21)</f>
        <v>140.07769411764704</v>
      </c>
      <c r="C20" s="45">
        <f aca="true" t="shared" si="4" ref="C20:H20">B20*(1+0.01*C21)</f>
        <v>143.82163941168832</v>
      </c>
      <c r="D20" s="45">
        <f t="shared" si="4"/>
        <v>147.98796909144832</v>
      </c>
      <c r="E20" s="45">
        <f t="shared" si="4"/>
        <v>152.37213806199446</v>
      </c>
      <c r="F20" s="45">
        <f t="shared" si="4"/>
        <v>156.93736104034048</v>
      </c>
      <c r="G20" s="45">
        <f t="shared" si="4"/>
        <v>161.6438128327532</v>
      </c>
      <c r="H20" s="45">
        <f t="shared" si="4"/>
        <v>166.49001176201853</v>
      </c>
    </row>
    <row r="21" spans="1:8" ht="12.75">
      <c r="A21" s="7" t="s">
        <v>102</v>
      </c>
      <c r="B21" s="45">
        <f aca="true" t="shared" si="5" ref="B21:H21">B17+0.2</f>
        <v>2.847058823529406</v>
      </c>
      <c r="C21" s="45">
        <f t="shared" si="5"/>
        <v>2.6727633672330713</v>
      </c>
      <c r="D21" s="45">
        <f t="shared" si="5"/>
        <v>2.8968726102710436</v>
      </c>
      <c r="E21" s="45">
        <f t="shared" si="5"/>
        <v>2.962517154240399</v>
      </c>
      <c r="F21" s="45">
        <f t="shared" si="5"/>
        <v>2.9961008859038403</v>
      </c>
      <c r="G21" s="45">
        <f t="shared" si="5"/>
        <v>2.9989364936517378</v>
      </c>
      <c r="H21" s="45">
        <f t="shared" si="5"/>
        <v>2.998072641530354</v>
      </c>
    </row>
    <row r="22" spans="2:8" ht="12.75">
      <c r="B22" s="45"/>
      <c r="C22" s="45"/>
      <c r="D22" s="45"/>
      <c r="E22" s="45"/>
      <c r="F22" s="45"/>
      <c r="G22" s="45"/>
      <c r="H22" s="45"/>
    </row>
    <row r="23" spans="1:8" ht="12.75">
      <c r="A23" s="7" t="s">
        <v>115</v>
      </c>
      <c r="B23" s="45">
        <v>7.4</v>
      </c>
      <c r="C23" s="45">
        <v>6.9</v>
      </c>
      <c r="D23" s="45">
        <v>6.2</v>
      </c>
      <c r="E23" s="45">
        <v>5.7</v>
      </c>
      <c r="F23" s="45">
        <v>5.4</v>
      </c>
      <c r="G23" s="45">
        <v>5.3</v>
      </c>
      <c r="H23" s="45">
        <v>5.3</v>
      </c>
    </row>
    <row r="24" spans="1:8" ht="12.75">
      <c r="A24" s="7"/>
      <c r="B24" s="45"/>
      <c r="C24" s="45"/>
      <c r="D24" s="45"/>
      <c r="E24" s="45"/>
      <c r="F24" s="45"/>
      <c r="G24" s="45"/>
      <c r="H24" s="45"/>
    </row>
    <row r="25" spans="1:8" ht="12.75">
      <c r="A25" s="31" t="s">
        <v>150</v>
      </c>
      <c r="B25" s="49">
        <v>5057</v>
      </c>
      <c r="C25" s="49">
        <v>5336</v>
      </c>
      <c r="D25" s="49">
        <v>5652</v>
      </c>
      <c r="E25" s="49">
        <v>5972</v>
      </c>
      <c r="F25" s="49">
        <v>6319</v>
      </c>
      <c r="G25" s="49">
        <v>6691</v>
      </c>
      <c r="H25" s="49">
        <v>7072</v>
      </c>
    </row>
    <row r="26" spans="1:8" ht="12.75">
      <c r="A26" s="31" t="s">
        <v>148</v>
      </c>
      <c r="B26" s="49">
        <v>2918</v>
      </c>
      <c r="C26" s="49">
        <v>3076</v>
      </c>
      <c r="D26" s="49">
        <v>3265</v>
      </c>
      <c r="E26" s="49">
        <v>3467</v>
      </c>
      <c r="F26" s="49">
        <v>3682</v>
      </c>
      <c r="G26" s="49">
        <v>3899</v>
      </c>
      <c r="H26" s="49">
        <v>4115</v>
      </c>
    </row>
    <row r="27" spans="1:8" ht="12.75">
      <c r="A27" s="31" t="s">
        <v>149</v>
      </c>
      <c r="B27" s="49">
        <v>368</v>
      </c>
      <c r="C27" s="49">
        <v>399</v>
      </c>
      <c r="D27" s="49">
        <v>434</v>
      </c>
      <c r="E27" s="49">
        <v>469</v>
      </c>
      <c r="F27" s="49">
        <v>497</v>
      </c>
      <c r="G27" s="49">
        <v>528</v>
      </c>
      <c r="H27" s="49">
        <v>575</v>
      </c>
    </row>
    <row r="28" spans="2:8" ht="12.75">
      <c r="B28" s="45"/>
      <c r="C28" s="45"/>
      <c r="D28" s="45"/>
      <c r="E28" s="45"/>
      <c r="F28" s="45"/>
      <c r="G28" s="45"/>
      <c r="H28" s="45"/>
    </row>
    <row r="29" spans="1:8" ht="12.75">
      <c r="A29" s="41" t="s">
        <v>103</v>
      </c>
      <c r="B29" s="45">
        <v>3.42</v>
      </c>
      <c r="C29" s="45">
        <v>3.5</v>
      </c>
      <c r="D29" s="45">
        <v>4.2</v>
      </c>
      <c r="E29" s="45">
        <v>4.4</v>
      </c>
      <c r="F29" s="45">
        <v>4.4</v>
      </c>
      <c r="G29" s="45">
        <v>4.4</v>
      </c>
      <c r="H29" s="45">
        <v>4.4</v>
      </c>
    </row>
    <row r="30" spans="1:8" ht="12.75">
      <c r="A30" s="41" t="s">
        <v>151</v>
      </c>
      <c r="B30" s="45">
        <v>7</v>
      </c>
      <c r="C30" s="45">
        <v>6.4</v>
      </c>
      <c r="D30" s="45">
        <v>6.1</v>
      </c>
      <c r="E30" s="45">
        <v>6</v>
      </c>
      <c r="F30" s="45">
        <v>6</v>
      </c>
      <c r="G30" s="45">
        <v>6</v>
      </c>
      <c r="H30" s="45">
        <v>6</v>
      </c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45"/>
      <c r="C32" s="45"/>
      <c r="D32" s="45"/>
      <c r="E32" s="45"/>
      <c r="F32" s="45"/>
      <c r="G32" s="45"/>
      <c r="H32" s="45"/>
    </row>
    <row r="33" spans="1:8" ht="12.75">
      <c r="A33" s="12"/>
      <c r="B33" s="45"/>
      <c r="C33" s="45"/>
      <c r="D33" s="45"/>
      <c r="E33" s="45"/>
      <c r="F33" s="45"/>
      <c r="G33" s="45"/>
      <c r="H33" s="45"/>
    </row>
    <row r="34" spans="2:8" ht="12.75">
      <c r="B34" s="45"/>
      <c r="C34" s="45"/>
      <c r="D34" s="45"/>
      <c r="E34" s="45"/>
      <c r="F34" s="45"/>
      <c r="G34" s="45"/>
      <c r="H34" s="45"/>
    </row>
    <row r="35" spans="2:8" ht="12.75">
      <c r="B35" s="45"/>
      <c r="C35" s="45"/>
      <c r="D35" s="45"/>
      <c r="E35" s="45"/>
      <c r="F35" s="45"/>
      <c r="G35" s="45"/>
      <c r="H35" s="45"/>
    </row>
    <row r="36" spans="2:8" ht="12.75">
      <c r="B36" s="45"/>
      <c r="C36" s="45"/>
      <c r="D36" s="45"/>
      <c r="E36" s="45"/>
      <c r="F36" s="45"/>
      <c r="G36" s="45"/>
      <c r="H36" s="45"/>
    </row>
    <row r="37" spans="2:8" ht="12.75">
      <c r="B37" s="45"/>
      <c r="C37" s="45"/>
      <c r="D37" s="45"/>
      <c r="E37" s="45"/>
      <c r="F37" s="45"/>
      <c r="G37" s="45"/>
      <c r="H37" s="45"/>
    </row>
    <row r="38" spans="2:8" ht="12.75">
      <c r="B38" s="45"/>
      <c r="C38" s="45"/>
      <c r="D38" s="45"/>
      <c r="E38" s="45"/>
      <c r="F38" s="45"/>
      <c r="G38" s="45"/>
      <c r="H38" s="45"/>
    </row>
    <row r="39" spans="2:8" ht="12.75">
      <c r="B39" s="45"/>
      <c r="C39" s="45"/>
      <c r="D39" s="45"/>
      <c r="E39" s="45"/>
      <c r="F39" s="45"/>
      <c r="G39" s="45"/>
      <c r="H39" s="45"/>
    </row>
    <row r="40" spans="2:8" ht="12.75">
      <c r="B40" s="45"/>
      <c r="C40" s="45"/>
      <c r="D40" s="45"/>
      <c r="E40" s="45"/>
      <c r="F40" s="45"/>
      <c r="G40" s="45"/>
      <c r="H40" s="45"/>
    </row>
    <row r="41" spans="2:8" ht="12.75">
      <c r="B41" s="45"/>
      <c r="C41" s="45"/>
      <c r="D41" s="45"/>
      <c r="E41" s="45"/>
      <c r="F41" s="45"/>
      <c r="G41" s="45"/>
      <c r="H41" s="45"/>
    </row>
    <row r="42" spans="2:8" ht="12.75">
      <c r="B42" s="45"/>
      <c r="C42" s="45"/>
      <c r="D42" s="45"/>
      <c r="E42" s="45"/>
      <c r="F42" s="45"/>
      <c r="G42" s="45"/>
      <c r="H42" s="45"/>
    </row>
    <row r="43" spans="2:8" ht="12.75">
      <c r="B43" s="45"/>
      <c r="C43" s="45"/>
      <c r="D43" s="45"/>
      <c r="E43" s="45"/>
      <c r="F43" s="45"/>
      <c r="G43" s="45"/>
      <c r="H43" s="45"/>
    </row>
    <row r="44" spans="2:8" ht="12.75">
      <c r="B44" s="45"/>
      <c r="C44" s="45"/>
      <c r="D44" s="45"/>
      <c r="E44" s="45"/>
      <c r="F44" s="45"/>
      <c r="G44" s="45"/>
      <c r="H44" s="45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H4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217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1992</v>
      </c>
      <c r="C3" s="10">
        <v>1993</v>
      </c>
      <c r="D3" s="10">
        <v>1994</v>
      </c>
      <c r="E3" s="10">
        <v>1995</v>
      </c>
      <c r="F3" s="10">
        <v>1996</v>
      </c>
      <c r="G3" s="10">
        <v>1997</v>
      </c>
      <c r="H3" s="10">
        <v>1998</v>
      </c>
    </row>
    <row r="5" spans="1:8" ht="12.75">
      <c r="A5" s="5" t="s">
        <v>109</v>
      </c>
      <c r="B5" s="49">
        <v>5943.1</v>
      </c>
      <c r="C5" s="49">
        <v>6254.2</v>
      </c>
      <c r="D5" s="49">
        <v>6593.5</v>
      </c>
      <c r="E5" s="49">
        <v>6941.8</v>
      </c>
      <c r="F5" s="49">
        <v>7288.1</v>
      </c>
      <c r="G5" s="49">
        <v>7626.4</v>
      </c>
      <c r="H5" s="49">
        <v>7951.7</v>
      </c>
    </row>
    <row r="6" spans="1:8" ht="12.75">
      <c r="A6" s="2" t="s">
        <v>110</v>
      </c>
      <c r="B6" s="49">
        <v>6047.6</v>
      </c>
      <c r="C6" s="49">
        <v>6375.4</v>
      </c>
      <c r="D6" s="49">
        <v>6721.7</v>
      </c>
      <c r="E6" s="49">
        <v>7069</v>
      </c>
      <c r="F6" s="49">
        <v>7413.1</v>
      </c>
      <c r="G6" s="49">
        <v>7746.9</v>
      </c>
      <c r="H6" s="49">
        <v>8065.1</v>
      </c>
    </row>
    <row r="7" spans="1:8" ht="12.75">
      <c r="A7" s="5" t="s">
        <v>80</v>
      </c>
      <c r="B7" s="45">
        <v>4.7</v>
      </c>
      <c r="C7" s="45">
        <f aca="true" t="shared" si="0" ref="C7:H8">100*C5/B5-100</f>
        <v>5.234641853578097</v>
      </c>
      <c r="D7" s="45">
        <f t="shared" si="0"/>
        <v>5.425154296312883</v>
      </c>
      <c r="E7" s="45">
        <f t="shared" si="0"/>
        <v>5.282475164935164</v>
      </c>
      <c r="F7" s="45">
        <f t="shared" si="0"/>
        <v>4.9886196663689475</v>
      </c>
      <c r="G7" s="45">
        <f t="shared" si="0"/>
        <v>4.641813366995507</v>
      </c>
      <c r="H7" s="45">
        <f t="shared" si="0"/>
        <v>4.265446344277777</v>
      </c>
    </row>
    <row r="8" spans="1:8" ht="12.75">
      <c r="A8" s="2" t="s">
        <v>81</v>
      </c>
      <c r="B8" s="45">
        <v>5.1</v>
      </c>
      <c r="C8" s="45">
        <f t="shared" si="0"/>
        <v>5.420332032541822</v>
      </c>
      <c r="D8" s="45">
        <f t="shared" si="0"/>
        <v>5.43181604291496</v>
      </c>
      <c r="E8" s="45">
        <f t="shared" si="0"/>
        <v>5.166847672463817</v>
      </c>
      <c r="F8" s="45">
        <f t="shared" si="0"/>
        <v>4.86773235252511</v>
      </c>
      <c r="G8" s="45">
        <f t="shared" si="0"/>
        <v>4.502839567792151</v>
      </c>
      <c r="H8" s="45">
        <f t="shared" si="0"/>
        <v>4.1074494313854615</v>
      </c>
    </row>
    <row r="9" spans="2:8" ht="12.75">
      <c r="B9" s="45"/>
      <c r="C9" s="45"/>
      <c r="D9" s="45"/>
      <c r="E9" s="45"/>
      <c r="F9" s="45"/>
      <c r="G9" s="45"/>
      <c r="H9" s="45"/>
    </row>
    <row r="10" spans="1:8" ht="12.75">
      <c r="A10" s="11" t="s">
        <v>111</v>
      </c>
      <c r="B10" s="49">
        <v>4918.3</v>
      </c>
      <c r="C10" s="49">
        <v>5053.7</v>
      </c>
      <c r="D10" s="49">
        <v>5204</v>
      </c>
      <c r="E10" s="49">
        <v>5354</v>
      </c>
      <c r="F10" s="49">
        <v>5497.3</v>
      </c>
      <c r="G10" s="49">
        <v>5627.8</v>
      </c>
      <c r="H10" s="49">
        <v>5740.4</v>
      </c>
    </row>
    <row r="11" spans="1:8" ht="12.75">
      <c r="A11" s="11" t="s">
        <v>112</v>
      </c>
      <c r="B11" s="49">
        <v>4967.6</v>
      </c>
      <c r="C11" s="49">
        <v>5108.5</v>
      </c>
      <c r="D11" s="49">
        <v>5260.4</v>
      </c>
      <c r="E11" s="49">
        <v>5408.6</v>
      </c>
      <c r="F11" s="49">
        <v>5547.9</v>
      </c>
      <c r="G11" s="49">
        <v>5672.5</v>
      </c>
      <c r="H11" s="49">
        <v>5777.3</v>
      </c>
    </row>
    <row r="12" spans="1:8" ht="12.75">
      <c r="A12" s="5" t="s">
        <v>84</v>
      </c>
      <c r="B12" s="45">
        <v>2</v>
      </c>
      <c r="C12" s="45">
        <f aca="true" t="shared" si="1" ref="C12:H13">100*C10/B10-100</f>
        <v>2.7529837545493336</v>
      </c>
      <c r="D12" s="45">
        <f t="shared" si="1"/>
        <v>2.974058610522988</v>
      </c>
      <c r="E12" s="45">
        <f t="shared" si="1"/>
        <v>2.8823981552651787</v>
      </c>
      <c r="F12" s="45">
        <f t="shared" si="1"/>
        <v>2.676503548748599</v>
      </c>
      <c r="G12" s="45">
        <f t="shared" si="1"/>
        <v>2.373892638204211</v>
      </c>
      <c r="H12" s="45">
        <f t="shared" si="1"/>
        <v>2.0007818330431064</v>
      </c>
    </row>
    <row r="13" spans="1:8" ht="12.75">
      <c r="A13" s="2" t="s">
        <v>85</v>
      </c>
      <c r="B13" s="45">
        <v>2.7</v>
      </c>
      <c r="C13" s="45">
        <f t="shared" si="1"/>
        <v>2.836379740719863</v>
      </c>
      <c r="D13" s="45">
        <f t="shared" si="1"/>
        <v>2.973475579915828</v>
      </c>
      <c r="E13" s="45">
        <f t="shared" si="1"/>
        <v>2.817276252756457</v>
      </c>
      <c r="F13" s="45">
        <f t="shared" si="1"/>
        <v>2.5755278630329457</v>
      </c>
      <c r="G13" s="45">
        <f t="shared" si="1"/>
        <v>2.2458948430937937</v>
      </c>
      <c r="H13" s="45">
        <f t="shared" si="1"/>
        <v>1.8475099162626663</v>
      </c>
    </row>
    <row r="14" spans="2:8" ht="12.75">
      <c r="B14" s="45"/>
      <c r="C14" s="45"/>
      <c r="D14" s="45"/>
      <c r="E14" s="45"/>
      <c r="F14" s="45"/>
      <c r="G14" s="45"/>
      <c r="H14" s="45"/>
    </row>
    <row r="15" spans="1:8" ht="12.75">
      <c r="A15" s="7" t="s">
        <v>113</v>
      </c>
      <c r="B15" s="45">
        <f aca="true" t="shared" si="2" ref="B15:H16">100*B5/B10</f>
        <v>120.8364678852449</v>
      </c>
      <c r="C15" s="45">
        <f t="shared" si="2"/>
        <v>123.75487266755052</v>
      </c>
      <c r="D15" s="45">
        <f t="shared" si="2"/>
        <v>126.70061491160645</v>
      </c>
      <c r="E15" s="45">
        <f t="shared" si="2"/>
        <v>129.6563317146059</v>
      </c>
      <c r="F15" s="45">
        <f t="shared" si="2"/>
        <v>132.5759918505448</v>
      </c>
      <c r="G15" s="45">
        <f t="shared" si="2"/>
        <v>135.51298908987525</v>
      </c>
      <c r="H15" s="45">
        <f t="shared" si="2"/>
        <v>138.52170580447356</v>
      </c>
    </row>
    <row r="16" spans="1:8" ht="12.75">
      <c r="A16" s="2" t="s">
        <v>114</v>
      </c>
      <c r="B16" s="45">
        <f t="shared" si="2"/>
        <v>121.74088090828569</v>
      </c>
      <c r="C16" s="45">
        <f t="shared" si="2"/>
        <v>124.7998433982578</v>
      </c>
      <c r="D16" s="45">
        <f t="shared" si="2"/>
        <v>127.7792563303171</v>
      </c>
      <c r="E16" s="45">
        <f t="shared" si="2"/>
        <v>130.69925673926707</v>
      </c>
      <c r="F16" s="45">
        <f t="shared" si="2"/>
        <v>133.61992826114385</v>
      </c>
      <c r="G16" s="45">
        <f t="shared" si="2"/>
        <v>136.56941383869545</v>
      </c>
      <c r="H16" s="45">
        <f t="shared" si="2"/>
        <v>139.5998130614647</v>
      </c>
    </row>
    <row r="17" spans="1:8" ht="12.75">
      <c r="A17" s="5" t="s">
        <v>80</v>
      </c>
      <c r="B17" s="45">
        <f aca="true" t="shared" si="3" ref="B17:H18">100*(1+0.01*B7)/(1+0.01*B12)-100</f>
        <v>2.647058823529406</v>
      </c>
      <c r="C17" s="45">
        <f t="shared" si="3"/>
        <v>2.4151688917927743</v>
      </c>
      <c r="D17" s="45">
        <f t="shared" si="3"/>
        <v>2.3803040482852396</v>
      </c>
      <c r="E17" s="45">
        <f t="shared" si="3"/>
        <v>2.332835404991144</v>
      </c>
      <c r="F17" s="45">
        <f t="shared" si="3"/>
        <v>2.251845395692314</v>
      </c>
      <c r="G17" s="45">
        <f t="shared" si="3"/>
        <v>2.2153311458091167</v>
      </c>
      <c r="H17" s="45">
        <f t="shared" si="3"/>
        <v>2.22024230651634</v>
      </c>
    </row>
    <row r="18" spans="1:8" ht="12.75">
      <c r="A18" s="7" t="s">
        <v>88</v>
      </c>
      <c r="B18" s="45">
        <f t="shared" si="3"/>
        <v>2.3369036027263945</v>
      </c>
      <c r="C18" s="45">
        <f t="shared" si="3"/>
        <v>2.5126830585993503</v>
      </c>
      <c r="D18" s="45">
        <f t="shared" si="3"/>
        <v>2.3873531015190963</v>
      </c>
      <c r="E18" s="45">
        <f t="shared" si="3"/>
        <v>2.2851912687624747</v>
      </c>
      <c r="F18" s="45">
        <f t="shared" si="3"/>
        <v>2.2346504446488495</v>
      </c>
      <c r="G18" s="45">
        <f t="shared" si="3"/>
        <v>2.2073695263383257</v>
      </c>
      <c r="H18" s="45">
        <f t="shared" si="3"/>
        <v>2.2189442991594888</v>
      </c>
    </row>
    <row r="19" spans="2:8" ht="12.75">
      <c r="B19" s="45"/>
      <c r="C19" s="45"/>
      <c r="D19" s="45"/>
      <c r="E19" s="45"/>
      <c r="F19" s="45"/>
      <c r="G19" s="45"/>
      <c r="H19" s="45"/>
    </row>
    <row r="20" spans="1:8" ht="12.75">
      <c r="A20" s="7" t="s">
        <v>101</v>
      </c>
      <c r="B20" s="45">
        <v>140.34</v>
      </c>
      <c r="C20" s="45">
        <v>144.61</v>
      </c>
      <c r="D20" s="45">
        <v>148.5</v>
      </c>
      <c r="E20" s="45">
        <v>152.51</v>
      </c>
      <c r="F20" s="45">
        <v>156.63</v>
      </c>
      <c r="G20" s="45">
        <v>160.85</v>
      </c>
      <c r="H20" s="45">
        <v>165.15</v>
      </c>
    </row>
    <row r="21" spans="1:8" ht="12.75">
      <c r="A21" s="7" t="s">
        <v>102</v>
      </c>
      <c r="B21" s="45">
        <v>3</v>
      </c>
      <c r="C21" s="45">
        <f aca="true" t="shared" si="4" ref="C21:H21">100*(C20/B20-1)</f>
        <v>3.0426108023371867</v>
      </c>
      <c r="D21" s="45">
        <f t="shared" si="4"/>
        <v>2.689993776364008</v>
      </c>
      <c r="E21" s="45">
        <f t="shared" si="4"/>
        <v>2.700336700336692</v>
      </c>
      <c r="F21" s="45">
        <f t="shared" si="4"/>
        <v>2.7014621992000665</v>
      </c>
      <c r="G21" s="45">
        <f t="shared" si="4"/>
        <v>2.6942475898614537</v>
      </c>
      <c r="H21" s="45">
        <f t="shared" si="4"/>
        <v>2.6732981038234405</v>
      </c>
    </row>
    <row r="22" spans="2:8" ht="12.75">
      <c r="B22" s="45"/>
      <c r="C22" s="45"/>
      <c r="D22" s="45"/>
      <c r="E22" s="45"/>
      <c r="F22" s="45"/>
      <c r="G22" s="45"/>
      <c r="H22" s="45"/>
    </row>
    <row r="23" spans="1:8" ht="12.75">
      <c r="A23" s="7" t="s">
        <v>115</v>
      </c>
      <c r="B23" s="45">
        <v>7.4</v>
      </c>
      <c r="C23" s="45">
        <v>7.1</v>
      </c>
      <c r="D23" s="45">
        <v>6.6</v>
      </c>
      <c r="E23" s="45">
        <v>6.2</v>
      </c>
      <c r="F23" s="45">
        <v>5.9</v>
      </c>
      <c r="G23" s="45">
        <v>5.8</v>
      </c>
      <c r="H23" s="45">
        <v>5.7</v>
      </c>
    </row>
    <row r="24" spans="1:8" ht="12.75">
      <c r="A24" s="7"/>
      <c r="B24" s="45"/>
      <c r="C24" s="45"/>
      <c r="D24" s="45"/>
      <c r="E24" s="45"/>
      <c r="F24" s="45"/>
      <c r="G24" s="45"/>
      <c r="H24" s="45"/>
    </row>
    <row r="25" spans="1:8" ht="12.75">
      <c r="A25" s="31" t="s">
        <v>150</v>
      </c>
      <c r="B25" s="49">
        <v>5049.8</v>
      </c>
      <c r="C25" s="49">
        <v>5307.9</v>
      </c>
      <c r="D25" s="49">
        <v>5617</v>
      </c>
      <c r="E25" s="49">
        <v>5951.7</v>
      </c>
      <c r="F25" s="49">
        <v>6282.1</v>
      </c>
      <c r="G25" s="49">
        <v>6601.6</v>
      </c>
      <c r="H25" s="49">
        <v>6913.2</v>
      </c>
    </row>
    <row r="26" spans="1:8" ht="12.75">
      <c r="A26" s="31" t="s">
        <v>148</v>
      </c>
      <c r="B26" s="49">
        <v>2912.2</v>
      </c>
      <c r="C26" s="49">
        <v>3054.8</v>
      </c>
      <c r="D26" s="49">
        <v>3225.6</v>
      </c>
      <c r="E26" s="49">
        <v>3404.2</v>
      </c>
      <c r="F26" s="49">
        <v>3576.2</v>
      </c>
      <c r="G26" s="49">
        <v>3737.4</v>
      </c>
      <c r="H26" s="49">
        <v>3890.9</v>
      </c>
    </row>
    <row r="27" spans="1:8" ht="12.75">
      <c r="A27" s="31" t="s">
        <v>149</v>
      </c>
      <c r="B27" s="49">
        <v>375.7</v>
      </c>
      <c r="C27" s="49">
        <v>432.2</v>
      </c>
      <c r="D27" s="49">
        <v>457.1</v>
      </c>
      <c r="E27" s="49">
        <v>480.5</v>
      </c>
      <c r="F27" s="49">
        <v>508.7</v>
      </c>
      <c r="G27" s="49">
        <v>533.5</v>
      </c>
      <c r="H27" s="49">
        <v>550.6</v>
      </c>
    </row>
    <row r="28" spans="2:8" ht="12.75">
      <c r="B28" s="45"/>
      <c r="C28" s="45"/>
      <c r="D28" s="45"/>
      <c r="E28" s="45"/>
      <c r="F28" s="45"/>
      <c r="G28" s="45"/>
      <c r="H28" s="45"/>
    </row>
    <row r="29" spans="1:8" ht="12.75">
      <c r="A29" s="41" t="s">
        <v>103</v>
      </c>
      <c r="B29" s="45">
        <v>3.47</v>
      </c>
      <c r="C29" s="45">
        <v>3.2</v>
      </c>
      <c r="D29" s="45">
        <v>3.7</v>
      </c>
      <c r="E29" s="45">
        <v>4.3</v>
      </c>
      <c r="F29" s="45">
        <v>4.7</v>
      </c>
      <c r="G29" s="45">
        <v>4.9</v>
      </c>
      <c r="H29" s="45">
        <v>4.9</v>
      </c>
    </row>
    <row r="30" spans="1:8" ht="12.75">
      <c r="A30" s="41" t="s">
        <v>151</v>
      </c>
      <c r="B30" s="45">
        <v>7</v>
      </c>
      <c r="C30" s="45">
        <v>6.7</v>
      </c>
      <c r="D30" s="45">
        <v>6.6</v>
      </c>
      <c r="E30" s="45">
        <v>6.6</v>
      </c>
      <c r="F30" s="45">
        <v>6.5</v>
      </c>
      <c r="G30" s="45">
        <v>6.5</v>
      </c>
      <c r="H30" s="45">
        <v>6.4</v>
      </c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45"/>
      <c r="C32" s="45"/>
      <c r="D32" s="45"/>
      <c r="E32" s="45"/>
      <c r="F32" s="45"/>
      <c r="G32" s="45"/>
      <c r="H32" s="45"/>
    </row>
    <row r="33" spans="1:8" ht="12.75">
      <c r="A33" s="12"/>
      <c r="B33" s="45"/>
      <c r="C33" s="45"/>
      <c r="D33" s="45"/>
      <c r="E33" s="45"/>
      <c r="F33" s="45"/>
      <c r="G33" s="45"/>
      <c r="H33" s="45"/>
    </row>
    <row r="34" spans="2:8" ht="12.75">
      <c r="B34" s="45"/>
      <c r="C34" s="45"/>
      <c r="D34" s="45"/>
      <c r="E34" s="45"/>
      <c r="F34" s="45"/>
      <c r="G34" s="45"/>
      <c r="H34" s="45"/>
    </row>
    <row r="35" spans="2:8" ht="12.75">
      <c r="B35" s="45"/>
      <c r="C35" s="45"/>
      <c r="D35" s="45"/>
      <c r="E35" s="45"/>
      <c r="F35" s="45"/>
      <c r="G35" s="45"/>
      <c r="H35" s="45"/>
    </row>
    <row r="36" spans="2:8" ht="12.75">
      <c r="B36" s="45"/>
      <c r="C36" s="45"/>
      <c r="D36" s="45"/>
      <c r="E36" s="45"/>
      <c r="F36" s="45"/>
      <c r="G36" s="45"/>
      <c r="H36" s="45"/>
    </row>
    <row r="37" spans="2:8" ht="12.75">
      <c r="B37" s="45"/>
      <c r="C37" s="45"/>
      <c r="D37" s="45"/>
      <c r="E37" s="45"/>
      <c r="F37" s="45"/>
      <c r="G37" s="45"/>
      <c r="H37" s="45"/>
    </row>
    <row r="38" spans="2:8" ht="12.75">
      <c r="B38" s="45"/>
      <c r="C38" s="45"/>
      <c r="D38" s="45"/>
      <c r="E38" s="45"/>
      <c r="F38" s="45"/>
      <c r="G38" s="45"/>
      <c r="H38" s="45"/>
    </row>
    <row r="39" spans="2:8" ht="12.75">
      <c r="B39" s="45"/>
      <c r="C39" s="45"/>
      <c r="D39" s="45"/>
      <c r="E39" s="45"/>
      <c r="F39" s="45"/>
      <c r="G39" s="45"/>
      <c r="H39" s="45"/>
    </row>
    <row r="40" spans="2:8" ht="12.75">
      <c r="B40" s="45"/>
      <c r="C40" s="45"/>
      <c r="D40" s="45"/>
      <c r="E40" s="45"/>
      <c r="F40" s="45"/>
      <c r="G40" s="45"/>
      <c r="H40" s="45"/>
    </row>
    <row r="41" spans="2:8" ht="12.75">
      <c r="B41" s="45"/>
      <c r="C41" s="45"/>
      <c r="D41" s="45"/>
      <c r="E41" s="45"/>
      <c r="F41" s="45"/>
      <c r="G41" s="45"/>
      <c r="H41" s="45"/>
    </row>
    <row r="42" spans="2:8" ht="12.75">
      <c r="B42" s="45"/>
      <c r="C42" s="45"/>
      <c r="D42" s="45"/>
      <c r="E42" s="45"/>
      <c r="F42" s="45"/>
      <c r="G42" s="45"/>
      <c r="H42" s="45"/>
    </row>
    <row r="43" spans="2:8" ht="12.75">
      <c r="B43" s="45"/>
      <c r="C43" s="45"/>
      <c r="D43" s="45"/>
      <c r="E43" s="45"/>
      <c r="F43" s="45"/>
      <c r="G43" s="45"/>
      <c r="H43" s="45"/>
    </row>
    <row r="44" spans="2:8" ht="12.75">
      <c r="B44" s="45"/>
      <c r="C44" s="45"/>
      <c r="D44" s="45"/>
      <c r="E44" s="45"/>
      <c r="F44" s="45"/>
      <c r="G44" s="45"/>
      <c r="H44" s="45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Q51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210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1993</v>
      </c>
      <c r="C3" s="10">
        <v>1994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</row>
    <row r="5" spans="1:8" ht="12.75">
      <c r="A5" s="5" t="s">
        <v>109</v>
      </c>
      <c r="B5" s="49">
        <v>6371.3</v>
      </c>
      <c r="C5" s="49">
        <v>6735.7</v>
      </c>
      <c r="D5" s="49">
        <v>7118.4</v>
      </c>
      <c r="E5" s="49">
        <v>7522.5</v>
      </c>
      <c r="F5" s="49">
        <v>7950.2</v>
      </c>
      <c r="G5" s="49">
        <v>8399.5</v>
      </c>
      <c r="H5" s="49">
        <v>8869.8</v>
      </c>
    </row>
    <row r="6" spans="1:8" ht="12.75">
      <c r="A6" s="2" t="s">
        <v>110</v>
      </c>
      <c r="B6" s="49">
        <v>6501.4</v>
      </c>
      <c r="C6" s="49">
        <v>6879.6</v>
      </c>
      <c r="D6" s="49">
        <v>7265.5</v>
      </c>
      <c r="E6" s="49">
        <v>7679.8</v>
      </c>
      <c r="F6" s="49">
        <v>8114.8</v>
      </c>
      <c r="G6" s="49">
        <v>8573.3</v>
      </c>
      <c r="H6" s="49">
        <v>9051.4</v>
      </c>
    </row>
    <row r="7" spans="1:8" ht="12.75">
      <c r="A7" s="5" t="s">
        <v>80</v>
      </c>
      <c r="B7" s="45">
        <v>5.5</v>
      </c>
      <c r="C7" s="45">
        <f aca="true" t="shared" si="0" ref="C7:H8">100*C5/B5-100</f>
        <v>5.71939792507024</v>
      </c>
      <c r="D7" s="45">
        <f t="shared" si="0"/>
        <v>5.681666344997552</v>
      </c>
      <c r="E7" s="45">
        <f t="shared" si="0"/>
        <v>5.676837491571149</v>
      </c>
      <c r="F7" s="45">
        <f t="shared" si="0"/>
        <v>5.685609837155198</v>
      </c>
      <c r="G7" s="45">
        <f t="shared" si="0"/>
        <v>5.65143015270057</v>
      </c>
      <c r="H7" s="45">
        <f t="shared" si="0"/>
        <v>5.599142806119403</v>
      </c>
    </row>
    <row r="8" spans="1:8" ht="12.75">
      <c r="A8" s="2" t="s">
        <v>81</v>
      </c>
      <c r="B8" s="45">
        <v>5</v>
      </c>
      <c r="C8" s="45">
        <f t="shared" si="0"/>
        <v>5.817208601224351</v>
      </c>
      <c r="D8" s="45">
        <f t="shared" si="0"/>
        <v>5.6093377521948895</v>
      </c>
      <c r="E8" s="45">
        <f t="shared" si="0"/>
        <v>5.702291652329507</v>
      </c>
      <c r="F8" s="45">
        <f t="shared" si="0"/>
        <v>5.664210005468888</v>
      </c>
      <c r="G8" s="45">
        <f t="shared" si="0"/>
        <v>5.650170059644097</v>
      </c>
      <c r="H8" s="45">
        <f t="shared" si="0"/>
        <v>5.576615772223079</v>
      </c>
    </row>
    <row r="9" spans="2:8" ht="12.75">
      <c r="B9" s="45"/>
      <c r="C9" s="45"/>
      <c r="D9" s="45"/>
      <c r="E9" s="45"/>
      <c r="F9" s="45"/>
      <c r="G9" s="45"/>
      <c r="H9" s="45"/>
    </row>
    <row r="10" spans="1:8" ht="12.75">
      <c r="A10" s="11" t="s">
        <v>111</v>
      </c>
      <c r="B10" s="49">
        <v>5125.9</v>
      </c>
      <c r="C10" s="49">
        <v>5284.3</v>
      </c>
      <c r="D10" s="49">
        <v>5432.8</v>
      </c>
      <c r="E10" s="49">
        <v>5579.4</v>
      </c>
      <c r="F10" s="49">
        <v>5725.4</v>
      </c>
      <c r="G10" s="49">
        <v>5872.8</v>
      </c>
      <c r="H10" s="49">
        <v>6020.9</v>
      </c>
    </row>
    <row r="11" spans="1:8" ht="12.75">
      <c r="A11" s="11" t="s">
        <v>112</v>
      </c>
      <c r="B11" s="49">
        <v>5187.4</v>
      </c>
      <c r="C11" s="49">
        <v>5343</v>
      </c>
      <c r="D11" s="49">
        <v>5487.1</v>
      </c>
      <c r="E11" s="49">
        <v>5635.3</v>
      </c>
      <c r="F11" s="49">
        <v>5779.8</v>
      </c>
      <c r="G11" s="49">
        <v>5929</v>
      </c>
      <c r="H11" s="49">
        <v>6076.8</v>
      </c>
    </row>
    <row r="12" spans="1:8" ht="12.75">
      <c r="A12" s="5" t="s">
        <v>84</v>
      </c>
      <c r="B12" s="45">
        <v>2.8</v>
      </c>
      <c r="C12" s="45">
        <f aca="true" t="shared" si="1" ref="C12:H13">100*C10/B10-100</f>
        <v>3.090189039973481</v>
      </c>
      <c r="D12" s="45">
        <f t="shared" si="1"/>
        <v>2.81021138088299</v>
      </c>
      <c r="E12" s="45">
        <f t="shared" si="1"/>
        <v>2.6984243852157164</v>
      </c>
      <c r="F12" s="45">
        <f t="shared" si="1"/>
        <v>2.6167688281894215</v>
      </c>
      <c r="G12" s="45">
        <f t="shared" si="1"/>
        <v>2.574492611869914</v>
      </c>
      <c r="H12" s="45">
        <f t="shared" si="1"/>
        <v>2.5217953957226484</v>
      </c>
    </row>
    <row r="13" spans="1:8" ht="12.75">
      <c r="A13" s="2" t="s">
        <v>85</v>
      </c>
      <c r="B13" s="45">
        <v>2.3</v>
      </c>
      <c r="C13" s="45">
        <f t="shared" si="1"/>
        <v>2.9995758954389515</v>
      </c>
      <c r="D13" s="45">
        <f t="shared" si="1"/>
        <v>2.6969867115852537</v>
      </c>
      <c r="E13" s="45">
        <f t="shared" si="1"/>
        <v>2.700880246396082</v>
      </c>
      <c r="F13" s="45">
        <f t="shared" si="1"/>
        <v>2.564193565559947</v>
      </c>
      <c r="G13" s="45">
        <f t="shared" si="1"/>
        <v>2.5814042008373974</v>
      </c>
      <c r="H13" s="45">
        <f t="shared" si="1"/>
        <v>2.4928318434811985</v>
      </c>
    </row>
    <row r="14" spans="2:8" ht="12.75">
      <c r="B14" s="45"/>
      <c r="C14" s="45"/>
      <c r="D14" s="45"/>
      <c r="E14" s="45"/>
      <c r="F14" s="45"/>
      <c r="G14" s="45"/>
      <c r="H14" s="45"/>
    </row>
    <row r="15" spans="1:8" ht="12.75">
      <c r="A15" s="7" t="s">
        <v>113</v>
      </c>
      <c r="B15" s="45">
        <f aca="true" t="shared" si="2" ref="B15:H16">100*B5/B10</f>
        <v>124.29622115140756</v>
      </c>
      <c r="C15" s="45">
        <f t="shared" si="2"/>
        <v>127.46626800143822</v>
      </c>
      <c r="D15" s="45">
        <f t="shared" si="2"/>
        <v>131.02635841555</v>
      </c>
      <c r="E15" s="45">
        <f t="shared" si="2"/>
        <v>134.82632541133455</v>
      </c>
      <c r="F15" s="45">
        <f t="shared" si="2"/>
        <v>138.85842037237575</v>
      </c>
      <c r="G15" s="45">
        <f t="shared" si="2"/>
        <v>143.02377060346</v>
      </c>
      <c r="H15" s="45">
        <f t="shared" si="2"/>
        <v>147.31684631865667</v>
      </c>
    </row>
    <row r="16" spans="1:8" ht="12.75">
      <c r="A16" s="2" t="s">
        <v>114</v>
      </c>
      <c r="B16" s="45">
        <f t="shared" si="2"/>
        <v>125.33060878281992</v>
      </c>
      <c r="C16" s="45">
        <f t="shared" si="2"/>
        <v>128.75912408759123</v>
      </c>
      <c r="D16" s="45">
        <f t="shared" si="2"/>
        <v>132.4105629567531</v>
      </c>
      <c r="E16" s="45">
        <f t="shared" si="2"/>
        <v>136.28023352793994</v>
      </c>
      <c r="F16" s="45">
        <f t="shared" si="2"/>
        <v>140.39932177583998</v>
      </c>
      <c r="G16" s="45">
        <f t="shared" si="2"/>
        <v>144.5994265474785</v>
      </c>
      <c r="H16" s="45">
        <f t="shared" si="2"/>
        <v>148.95010531858873</v>
      </c>
    </row>
    <row r="17" spans="1:8" ht="12.75">
      <c r="A17" s="5" t="s">
        <v>80</v>
      </c>
      <c r="B17" s="45">
        <f aca="true" t="shared" si="3" ref="B17:H18">100*(1+0.01*B7)/(1+0.01*B12)-100</f>
        <v>2.626459143968873</v>
      </c>
      <c r="C17" s="45">
        <f t="shared" si="3"/>
        <v>2.5503968026261674</v>
      </c>
      <c r="D17" s="45">
        <f t="shared" si="3"/>
        <v>2.7929666961549486</v>
      </c>
      <c r="E17" s="45">
        <f t="shared" si="3"/>
        <v>2.900154626699603</v>
      </c>
      <c r="F17" s="45">
        <f t="shared" si="3"/>
        <v>2.990584330426458</v>
      </c>
      <c r="G17" s="45">
        <f t="shared" si="3"/>
        <v>2.9997102227680017</v>
      </c>
      <c r="H17" s="45">
        <f t="shared" si="3"/>
        <v>3.00165189120861</v>
      </c>
    </row>
    <row r="18" spans="1:8" ht="12.75">
      <c r="A18" s="7" t="s">
        <v>88</v>
      </c>
      <c r="B18" s="45">
        <f t="shared" si="3"/>
        <v>2.6392961876833</v>
      </c>
      <c r="C18" s="45">
        <f t="shared" si="3"/>
        <v>2.7355769975652464</v>
      </c>
      <c r="D18" s="45">
        <f t="shared" si="3"/>
        <v>2.8358680559817344</v>
      </c>
      <c r="E18" s="45">
        <f t="shared" si="3"/>
        <v>2.9224787545467734</v>
      </c>
      <c r="F18" s="45">
        <f t="shared" si="3"/>
        <v>3.0225133471433026</v>
      </c>
      <c r="G18" s="45">
        <f t="shared" si="3"/>
        <v>2.991542066238992</v>
      </c>
      <c r="H18" s="45">
        <f t="shared" si="3"/>
        <v>3.0087801003012515</v>
      </c>
    </row>
    <row r="19" spans="2:8" ht="12.75">
      <c r="B19" s="45"/>
      <c r="C19" s="45"/>
      <c r="D19" s="45"/>
      <c r="E19" s="45"/>
      <c r="F19" s="45"/>
      <c r="G19" s="45"/>
      <c r="H19" s="45"/>
    </row>
    <row r="20" spans="1:8" ht="12.75">
      <c r="A20" s="7" t="s">
        <v>101</v>
      </c>
      <c r="B20" s="45">
        <v>144.48</v>
      </c>
      <c r="C20" s="45">
        <v>148.56</v>
      </c>
      <c r="D20" s="45">
        <v>153.27</v>
      </c>
      <c r="E20" s="45">
        <v>158.29</v>
      </c>
      <c r="F20" s="45">
        <v>163.59</v>
      </c>
      <c r="G20" s="45">
        <v>169.15</v>
      </c>
      <c r="H20" s="45">
        <v>174.9</v>
      </c>
    </row>
    <row r="21" spans="1:8" ht="12.75">
      <c r="A21" s="7" t="s">
        <v>102</v>
      </c>
      <c r="B21" s="45">
        <v>3</v>
      </c>
      <c r="C21" s="45">
        <f aca="true" t="shared" si="4" ref="C21:H21">100*(C20/B20-1)</f>
        <v>2.8239202657807327</v>
      </c>
      <c r="D21" s="45">
        <f t="shared" si="4"/>
        <v>3.1704361873990283</v>
      </c>
      <c r="E21" s="45">
        <f t="shared" si="4"/>
        <v>3.275265870685695</v>
      </c>
      <c r="F21" s="45">
        <f t="shared" si="4"/>
        <v>3.3482847937330362</v>
      </c>
      <c r="G21" s="45">
        <f t="shared" si="4"/>
        <v>3.398740754324847</v>
      </c>
      <c r="H21" s="45">
        <f t="shared" si="4"/>
        <v>3.3993496896245867</v>
      </c>
    </row>
    <row r="22" spans="2:8" ht="12.75">
      <c r="B22" s="45"/>
      <c r="C22" s="45"/>
      <c r="D22" s="45"/>
      <c r="E22" s="45"/>
      <c r="F22" s="45"/>
      <c r="G22" s="45"/>
      <c r="H22" s="45"/>
    </row>
    <row r="23" spans="1:8" ht="12.75">
      <c r="A23" s="7" t="s">
        <v>117</v>
      </c>
      <c r="B23" s="45">
        <v>6.8</v>
      </c>
      <c r="C23" s="45">
        <v>6.5</v>
      </c>
      <c r="D23" s="45">
        <v>6.1</v>
      </c>
      <c r="E23" s="45">
        <v>5.9</v>
      </c>
      <c r="F23" s="45">
        <v>5.7</v>
      </c>
      <c r="G23" s="45">
        <v>5.5</v>
      </c>
      <c r="H23" s="45">
        <v>5.5</v>
      </c>
    </row>
    <row r="24" spans="1:8" ht="12.75">
      <c r="A24" s="7"/>
      <c r="B24" s="45"/>
      <c r="C24" s="45"/>
      <c r="D24" s="45"/>
      <c r="E24" s="45"/>
      <c r="F24" s="45"/>
      <c r="G24" s="45"/>
      <c r="H24" s="45"/>
    </row>
    <row r="25" spans="1:8" ht="12.75">
      <c r="A25" s="31" t="s">
        <v>150</v>
      </c>
      <c r="B25" s="49">
        <v>5385.2</v>
      </c>
      <c r="C25" s="49">
        <v>5690.8</v>
      </c>
      <c r="D25" s="49">
        <v>6016.2</v>
      </c>
      <c r="E25" s="49">
        <v>6365.4</v>
      </c>
      <c r="F25" s="49">
        <v>6745.5</v>
      </c>
      <c r="G25" s="49">
        <v>7148</v>
      </c>
      <c r="H25" s="49">
        <v>7550.6</v>
      </c>
    </row>
    <row r="26" spans="1:8" ht="12.75">
      <c r="A26" s="31" t="s">
        <v>148</v>
      </c>
      <c r="B26" s="49">
        <v>3083</v>
      </c>
      <c r="C26" s="49">
        <v>3261.45</v>
      </c>
      <c r="D26" s="49">
        <v>3441.4750000000004</v>
      </c>
      <c r="E26" s="49">
        <v>3636.125</v>
      </c>
      <c r="F26" s="49">
        <v>3849.15</v>
      </c>
      <c r="G26" s="49">
        <v>4071.35</v>
      </c>
      <c r="H26" s="49">
        <v>4292.9</v>
      </c>
    </row>
    <row r="27" spans="1:8" ht="12.75">
      <c r="A27" s="31" t="s">
        <v>149</v>
      </c>
      <c r="B27" s="49">
        <v>446.6</v>
      </c>
      <c r="C27" s="49">
        <v>508.05</v>
      </c>
      <c r="D27" s="49">
        <v>531.3</v>
      </c>
      <c r="E27" s="49">
        <v>554.6</v>
      </c>
      <c r="F27" s="49">
        <v>573.2</v>
      </c>
      <c r="G27" s="49">
        <v>594.95</v>
      </c>
      <c r="H27" s="49">
        <v>631</v>
      </c>
    </row>
    <row r="28" spans="2:8" ht="12.75">
      <c r="B28" s="45"/>
      <c r="C28" s="45"/>
      <c r="D28" s="45"/>
      <c r="E28" s="45"/>
      <c r="F28" s="45"/>
      <c r="G28" s="45"/>
      <c r="H28" s="45"/>
    </row>
    <row r="29" spans="1:8" ht="12.75">
      <c r="A29" s="41" t="s">
        <v>103</v>
      </c>
      <c r="B29" s="45">
        <v>3.02</v>
      </c>
      <c r="C29" s="45">
        <v>3.44</v>
      </c>
      <c r="D29" s="45">
        <v>3.8</v>
      </c>
      <c r="E29" s="45">
        <v>4.1</v>
      </c>
      <c r="F29" s="45">
        <v>4.38</v>
      </c>
      <c r="G29" s="45">
        <v>4.4</v>
      </c>
      <c r="H29" s="45">
        <v>4.4</v>
      </c>
    </row>
    <row r="30" spans="1:8" ht="12.75">
      <c r="A30" s="41" t="s">
        <v>151</v>
      </c>
      <c r="B30" s="45">
        <v>5.88</v>
      </c>
      <c r="C30" s="45">
        <v>5.8</v>
      </c>
      <c r="D30" s="45">
        <v>5.8</v>
      </c>
      <c r="E30" s="45">
        <v>5.8</v>
      </c>
      <c r="F30" s="45">
        <v>5.8</v>
      </c>
      <c r="G30" s="45">
        <v>5.8</v>
      </c>
      <c r="H30" s="45">
        <v>5.8</v>
      </c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45"/>
      <c r="C32" s="45"/>
      <c r="D32" s="45"/>
      <c r="E32" s="45"/>
      <c r="F32" s="45"/>
      <c r="G32" s="45"/>
      <c r="H32" s="45"/>
    </row>
    <row r="33" spans="1:8" ht="12.75">
      <c r="A33" s="12"/>
      <c r="B33" s="45"/>
      <c r="C33" s="45"/>
      <c r="D33" s="45"/>
      <c r="E33" s="45"/>
      <c r="F33" s="45"/>
      <c r="G33" s="45"/>
      <c r="H33" s="45"/>
    </row>
    <row r="34" spans="2:17" ht="12.75">
      <c r="B34" s="45"/>
      <c r="C34" s="45"/>
      <c r="D34" s="45"/>
      <c r="E34" s="45"/>
      <c r="F34" s="45"/>
      <c r="G34" s="45"/>
      <c r="H34" s="45"/>
      <c r="I34" s="7"/>
      <c r="J34" s="7"/>
      <c r="K34" s="7"/>
      <c r="L34" s="7"/>
      <c r="M34" s="7"/>
      <c r="N34" s="7"/>
      <c r="O34" s="7"/>
      <c r="P34" s="7"/>
      <c r="Q34" s="7"/>
    </row>
    <row r="35" spans="2:17" ht="12.75">
      <c r="B35" s="45"/>
      <c r="C35" s="45"/>
      <c r="D35" s="45"/>
      <c r="E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</row>
    <row r="36" spans="2:17" ht="12.75">
      <c r="B36" s="45"/>
      <c r="C36" s="45"/>
      <c r="D36" s="45"/>
      <c r="E36" s="45"/>
      <c r="F36" s="45"/>
      <c r="G36" s="45"/>
      <c r="H36" s="45"/>
      <c r="I36" s="7"/>
      <c r="J36" s="7"/>
      <c r="K36" s="7"/>
      <c r="L36" s="7"/>
      <c r="M36" s="7"/>
      <c r="N36" s="7"/>
      <c r="O36" s="7"/>
      <c r="P36" s="7"/>
      <c r="Q36" s="7"/>
    </row>
    <row r="37" spans="2:17" ht="12.75">
      <c r="B37" s="45"/>
      <c r="C37" s="45"/>
      <c r="D37" s="45"/>
      <c r="E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</row>
    <row r="38" spans="2:17" ht="12.75">
      <c r="B38" s="45"/>
      <c r="C38" s="45"/>
      <c r="D38" s="45"/>
      <c r="E38" s="45"/>
      <c r="F38" s="45"/>
      <c r="G38" s="45"/>
      <c r="H38" s="45"/>
      <c r="I38" s="7"/>
      <c r="J38" s="7"/>
      <c r="K38" s="7"/>
      <c r="L38" s="7"/>
      <c r="M38" s="7"/>
      <c r="N38" s="7"/>
      <c r="O38" s="7"/>
      <c r="P38" s="7"/>
      <c r="Q38" s="7"/>
    </row>
    <row r="39" spans="2:17" ht="12.75">
      <c r="B39" s="45"/>
      <c r="C39" s="45"/>
      <c r="D39" s="45"/>
      <c r="E39" s="45"/>
      <c r="F39" s="45"/>
      <c r="G39" s="45"/>
      <c r="H39" s="45"/>
      <c r="I39" s="7"/>
      <c r="J39" s="7"/>
      <c r="K39" s="7"/>
      <c r="L39" s="7"/>
      <c r="M39" s="7"/>
      <c r="N39" s="7"/>
      <c r="O39" s="7"/>
      <c r="P39" s="7"/>
      <c r="Q39" s="7"/>
    </row>
    <row r="40" spans="2:17" ht="12.75">
      <c r="B40" s="45"/>
      <c r="C40" s="45"/>
      <c r="D40" s="45"/>
      <c r="E40" s="45"/>
      <c r="F40" s="45"/>
      <c r="G40" s="45"/>
      <c r="H40" s="45"/>
      <c r="I40" s="7"/>
      <c r="J40" s="7"/>
      <c r="K40" s="7"/>
      <c r="L40" s="7"/>
      <c r="M40" s="7"/>
      <c r="N40" s="7"/>
      <c r="O40" s="7"/>
      <c r="P40" s="7"/>
      <c r="Q40" s="7"/>
    </row>
    <row r="41" spans="2:17" ht="12.75">
      <c r="B41" s="45"/>
      <c r="C41" s="45"/>
      <c r="D41" s="45"/>
      <c r="E41" s="45"/>
      <c r="F41" s="45"/>
      <c r="G41" s="45"/>
      <c r="H41" s="45"/>
      <c r="I41" s="7"/>
      <c r="J41" s="7"/>
      <c r="K41" s="7"/>
      <c r="L41" s="7"/>
      <c r="M41" s="7"/>
      <c r="N41" s="7"/>
      <c r="O41" s="7"/>
      <c r="P41" s="7"/>
      <c r="Q41" s="7"/>
    </row>
    <row r="42" spans="2:17" ht="12.75">
      <c r="B42" s="45"/>
      <c r="C42" s="45"/>
      <c r="D42" s="45"/>
      <c r="E42" s="45"/>
      <c r="F42" s="45"/>
      <c r="G42" s="45"/>
      <c r="H42" s="45"/>
      <c r="I42" s="7"/>
      <c r="J42" s="7"/>
      <c r="K42" s="7"/>
      <c r="L42" s="7"/>
      <c r="M42" s="7"/>
      <c r="N42" s="7"/>
      <c r="O42" s="7"/>
      <c r="P42" s="7"/>
      <c r="Q42" s="7"/>
    </row>
    <row r="43" spans="2:17" ht="12.75">
      <c r="B43" s="45"/>
      <c r="C43" s="45"/>
      <c r="D43" s="45"/>
      <c r="E43" s="45"/>
      <c r="F43" s="45"/>
      <c r="G43" s="45"/>
      <c r="H43" s="45"/>
      <c r="I43" s="7"/>
      <c r="J43" s="7"/>
      <c r="K43" s="7"/>
      <c r="L43" s="7"/>
      <c r="M43" s="7"/>
      <c r="N43" s="7"/>
      <c r="O43" s="7"/>
      <c r="P43" s="7"/>
      <c r="Q43" s="7"/>
    </row>
    <row r="44" spans="2:17" ht="12.75">
      <c r="B44" s="45"/>
      <c r="C44" s="45"/>
      <c r="D44" s="45"/>
      <c r="E44" s="45"/>
      <c r="F44" s="45"/>
      <c r="G44" s="45"/>
      <c r="H44" s="45"/>
      <c r="I44" s="7"/>
      <c r="J44" s="7"/>
      <c r="K44" s="7"/>
      <c r="L44" s="7"/>
      <c r="M44" s="7"/>
      <c r="N44" s="7"/>
      <c r="O44" s="7"/>
      <c r="P44" s="7"/>
      <c r="Q44" s="7"/>
    </row>
    <row r="45" spans="2:17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O49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31" customWidth="1"/>
    <col min="2" max="16384" width="9.77734375" style="31" customWidth="1"/>
  </cols>
  <sheetData>
    <row r="1" spans="1:7" ht="12.75">
      <c r="A1" s="30" t="s">
        <v>211</v>
      </c>
      <c r="B1" s="30"/>
      <c r="C1" s="30"/>
      <c r="D1" s="30"/>
      <c r="E1" s="30"/>
      <c r="F1" s="30"/>
      <c r="G1" s="30"/>
    </row>
    <row r="2" spans="1:7" ht="12.75">
      <c r="A2" s="30"/>
      <c r="B2" s="30"/>
      <c r="C2" s="30"/>
      <c r="D2" s="30"/>
      <c r="E2" s="30"/>
      <c r="F2" s="30"/>
      <c r="G2" s="30"/>
    </row>
    <row r="3" spans="1:8" ht="12.75">
      <c r="A3" s="30" t="s">
        <v>61</v>
      </c>
      <c r="B3" s="32">
        <v>1994</v>
      </c>
      <c r="C3" s="32">
        <v>1995</v>
      </c>
      <c r="D3" s="32">
        <v>1996</v>
      </c>
      <c r="E3" s="32">
        <v>1997</v>
      </c>
      <c r="F3" s="32">
        <v>1998</v>
      </c>
      <c r="G3" s="32">
        <v>1999</v>
      </c>
      <c r="H3" s="32">
        <v>2000</v>
      </c>
    </row>
    <row r="5" spans="1:8" ht="12.75">
      <c r="A5" s="24" t="s">
        <v>109</v>
      </c>
      <c r="B5" s="51">
        <v>6735</v>
      </c>
      <c r="C5" s="51">
        <v>7116.5</v>
      </c>
      <c r="D5" s="51">
        <v>7506.6</v>
      </c>
      <c r="E5" s="51">
        <v>7921.3</v>
      </c>
      <c r="F5" s="51">
        <v>8360.9</v>
      </c>
      <c r="G5" s="51">
        <v>8822.9</v>
      </c>
      <c r="H5" s="51">
        <v>9310.1</v>
      </c>
    </row>
    <row r="6" spans="1:8" ht="12.75">
      <c r="A6" s="31" t="s">
        <v>110</v>
      </c>
      <c r="B6" s="51">
        <v>6888.7</v>
      </c>
      <c r="C6" s="51">
        <v>7258.6</v>
      </c>
      <c r="D6" s="51">
        <v>7656.9</v>
      </c>
      <c r="E6" s="51">
        <v>8082.7</v>
      </c>
      <c r="F6" s="51">
        <v>8531</v>
      </c>
      <c r="G6" s="51">
        <v>9002.4</v>
      </c>
      <c r="H6" s="51">
        <v>9498.7</v>
      </c>
    </row>
    <row r="7" spans="1:8" ht="12.75">
      <c r="A7" s="24" t="s">
        <v>80</v>
      </c>
      <c r="B7" s="47">
        <v>6.2</v>
      </c>
      <c r="C7" s="47">
        <f aca="true" t="shared" si="0" ref="C7:H8">100*C5/B5-100</f>
        <v>5.664439495174463</v>
      </c>
      <c r="D7" s="47">
        <f t="shared" si="0"/>
        <v>5.481627204384182</v>
      </c>
      <c r="E7" s="47">
        <f t="shared" si="0"/>
        <v>5.524471798150955</v>
      </c>
      <c r="F7" s="47">
        <f t="shared" si="0"/>
        <v>5.549594132276269</v>
      </c>
      <c r="G7" s="47">
        <f t="shared" si="0"/>
        <v>5.525720915212489</v>
      </c>
      <c r="H7" s="47">
        <f t="shared" si="0"/>
        <v>5.521993902231699</v>
      </c>
    </row>
    <row r="8" spans="1:8" ht="12.75">
      <c r="A8" s="31" t="s">
        <v>81</v>
      </c>
      <c r="B8" s="47">
        <v>6.3</v>
      </c>
      <c r="C8" s="47">
        <f t="shared" si="0"/>
        <v>5.369663361737338</v>
      </c>
      <c r="D8" s="47">
        <f t="shared" si="0"/>
        <v>5.487284049265696</v>
      </c>
      <c r="E8" s="47">
        <f t="shared" si="0"/>
        <v>5.56099727043582</v>
      </c>
      <c r="F8" s="47">
        <f t="shared" si="0"/>
        <v>5.546413945834928</v>
      </c>
      <c r="G8" s="47">
        <f t="shared" si="0"/>
        <v>5.525729691712584</v>
      </c>
      <c r="H8" s="47">
        <f t="shared" si="0"/>
        <v>5.512974317959674</v>
      </c>
    </row>
    <row r="9" spans="2:8" ht="12.75">
      <c r="B9" s="47"/>
      <c r="C9" s="47"/>
      <c r="D9" s="47"/>
      <c r="E9" s="47"/>
      <c r="F9" s="47"/>
      <c r="G9" s="47"/>
      <c r="H9" s="47"/>
    </row>
    <row r="10" spans="1:8" ht="12.75">
      <c r="A10" s="33" t="s">
        <v>111</v>
      </c>
      <c r="B10" s="51">
        <v>5337</v>
      </c>
      <c r="C10" s="51">
        <v>5487.8</v>
      </c>
      <c r="D10" s="51">
        <v>5622.3</v>
      </c>
      <c r="E10" s="51">
        <v>5762.4</v>
      </c>
      <c r="F10" s="51">
        <v>5906</v>
      </c>
      <c r="G10" s="51">
        <v>6052.7</v>
      </c>
      <c r="H10" s="51">
        <v>6203.3</v>
      </c>
    </row>
    <row r="11" spans="1:8" ht="12.75">
      <c r="A11" s="33" t="s">
        <v>112</v>
      </c>
      <c r="B11" s="51">
        <v>5408</v>
      </c>
      <c r="C11" s="51">
        <v>5536.3</v>
      </c>
      <c r="D11" s="51">
        <v>5674.3</v>
      </c>
      <c r="E11" s="51">
        <v>5815.7</v>
      </c>
      <c r="F11" s="51">
        <v>5960.7</v>
      </c>
      <c r="G11" s="51">
        <v>6108.3</v>
      </c>
      <c r="H11" s="51">
        <v>6260.7</v>
      </c>
    </row>
    <row r="12" spans="1:8" ht="12.75">
      <c r="A12" s="24" t="s">
        <v>84</v>
      </c>
      <c r="B12" s="47">
        <v>3.9</v>
      </c>
      <c r="C12" s="47">
        <f aca="true" t="shared" si="1" ref="C12:H13">100*C10/B10-100</f>
        <v>2.825557429267377</v>
      </c>
      <c r="D12" s="47">
        <f t="shared" si="1"/>
        <v>2.450891067458727</v>
      </c>
      <c r="E12" s="47">
        <f t="shared" si="1"/>
        <v>2.4918627607918467</v>
      </c>
      <c r="F12" s="47">
        <f t="shared" si="1"/>
        <v>2.4920172150492874</v>
      </c>
      <c r="G12" s="47">
        <f t="shared" si="1"/>
        <v>2.48391466305452</v>
      </c>
      <c r="H12" s="47">
        <f t="shared" si="1"/>
        <v>2.488145786178066</v>
      </c>
    </row>
    <row r="13" spans="1:8" ht="12.75">
      <c r="A13" s="31" t="s">
        <v>85</v>
      </c>
      <c r="B13" s="47">
        <v>3.6</v>
      </c>
      <c r="C13" s="47">
        <f t="shared" si="1"/>
        <v>2.3724112426035475</v>
      </c>
      <c r="D13" s="47">
        <f t="shared" si="1"/>
        <v>2.49263948846702</v>
      </c>
      <c r="E13" s="47">
        <f t="shared" si="1"/>
        <v>2.491937331477004</v>
      </c>
      <c r="F13" s="47">
        <f t="shared" si="1"/>
        <v>2.4932510273913806</v>
      </c>
      <c r="G13" s="47">
        <f t="shared" si="1"/>
        <v>2.476219235995771</v>
      </c>
      <c r="H13" s="47">
        <f t="shared" si="1"/>
        <v>2.494965866116587</v>
      </c>
    </row>
    <row r="14" spans="2:8" ht="12.75">
      <c r="B14" s="47"/>
      <c r="C14" s="47"/>
      <c r="D14" s="47"/>
      <c r="E14" s="47"/>
      <c r="F14" s="47"/>
      <c r="G14" s="47"/>
      <c r="H14" s="47"/>
    </row>
    <row r="15" spans="1:8" ht="12.75">
      <c r="A15" s="22" t="s">
        <v>113</v>
      </c>
      <c r="B15" s="47">
        <f aca="true" t="shared" si="2" ref="B15:H16">100*B5/B10</f>
        <v>126.19449128724003</v>
      </c>
      <c r="C15" s="47">
        <f t="shared" si="2"/>
        <v>129.6785597142753</v>
      </c>
      <c r="D15" s="47">
        <f t="shared" si="2"/>
        <v>133.51475374846592</v>
      </c>
      <c r="E15" s="47">
        <f t="shared" si="2"/>
        <v>137.46529223934473</v>
      </c>
      <c r="F15" s="47">
        <f t="shared" si="2"/>
        <v>141.56620386048087</v>
      </c>
      <c r="G15" s="47">
        <f t="shared" si="2"/>
        <v>145.76800436168983</v>
      </c>
      <c r="H15" s="47">
        <f t="shared" si="2"/>
        <v>150.08302032788998</v>
      </c>
    </row>
    <row r="16" spans="1:8" ht="12.75">
      <c r="A16" s="31" t="s">
        <v>114</v>
      </c>
      <c r="B16" s="47">
        <f t="shared" si="2"/>
        <v>127.3798076923077</v>
      </c>
      <c r="C16" s="47">
        <f t="shared" si="2"/>
        <v>131.10922457236782</v>
      </c>
      <c r="D16" s="47">
        <f t="shared" si="2"/>
        <v>134.93999259820595</v>
      </c>
      <c r="E16" s="47">
        <f t="shared" si="2"/>
        <v>138.98069020066373</v>
      </c>
      <c r="F16" s="47">
        <f t="shared" si="2"/>
        <v>143.1207744056906</v>
      </c>
      <c r="G16" s="47">
        <f t="shared" si="2"/>
        <v>147.37979470556456</v>
      </c>
      <c r="H16" s="47">
        <f t="shared" si="2"/>
        <v>151.71945629083012</v>
      </c>
    </row>
    <row r="17" spans="1:8" ht="12.75">
      <c r="A17" s="24" t="s">
        <v>80</v>
      </c>
      <c r="B17" s="47">
        <v>2.1</v>
      </c>
      <c r="C17" s="47">
        <f aca="true" t="shared" si="3" ref="C17:H18">100*(1+0.01*C7)/(1+0.01*C12)-100</f>
        <v>2.7608720408444327</v>
      </c>
      <c r="D17" s="47">
        <f t="shared" si="3"/>
        <v>2.9582330669333743</v>
      </c>
      <c r="E17" s="47">
        <f t="shared" si="3"/>
        <v>2.9588778617840035</v>
      </c>
      <c r="F17" s="47">
        <f t="shared" si="3"/>
        <v>2.983234207217876</v>
      </c>
      <c r="G17" s="47">
        <f t="shared" si="3"/>
        <v>2.968081637161106</v>
      </c>
      <c r="H17" s="47">
        <f t="shared" si="3"/>
        <v>2.9601941695610066</v>
      </c>
    </row>
    <row r="18" spans="1:8" ht="12.75">
      <c r="A18" s="22" t="s">
        <v>88</v>
      </c>
      <c r="B18" s="47">
        <f>100*(1+0.01*B8)/(1+0.01*B13)-100</f>
        <v>2.606177606177596</v>
      </c>
      <c r="C18" s="47">
        <f t="shared" si="3"/>
        <v>2.927792832808109</v>
      </c>
      <c r="D18" s="47">
        <f t="shared" si="3"/>
        <v>2.9218142646581526</v>
      </c>
      <c r="E18" s="47">
        <f t="shared" si="3"/>
        <v>2.9944403617163857</v>
      </c>
      <c r="F18" s="47">
        <f t="shared" si="3"/>
        <v>2.97889167124535</v>
      </c>
      <c r="G18" s="47">
        <f t="shared" si="3"/>
        <v>2.975822564934802</v>
      </c>
      <c r="H18" s="47">
        <f t="shared" si="3"/>
        <v>2.944543106424689</v>
      </c>
    </row>
    <row r="19" spans="2:8" ht="12.75">
      <c r="B19" s="47"/>
      <c r="C19" s="47"/>
      <c r="D19" s="47"/>
      <c r="E19" s="47"/>
      <c r="F19" s="47"/>
      <c r="G19" s="47"/>
      <c r="H19" s="47"/>
    </row>
    <row r="20" spans="1:8" ht="12.75">
      <c r="A20" s="22" t="s">
        <v>118</v>
      </c>
      <c r="B20" s="47">
        <v>148.26</v>
      </c>
      <c r="C20" s="47">
        <v>152.91</v>
      </c>
      <c r="D20" s="47">
        <v>157.79</v>
      </c>
      <c r="E20" s="47">
        <v>162.84</v>
      </c>
      <c r="F20" s="47">
        <v>168.07</v>
      </c>
      <c r="G20" s="47">
        <v>173.35</v>
      </c>
      <c r="H20" s="47">
        <v>178.73</v>
      </c>
    </row>
    <row r="21" spans="1:8" ht="12.75">
      <c r="A21" s="22" t="s">
        <v>119</v>
      </c>
      <c r="B21" s="47">
        <v>150</v>
      </c>
      <c r="C21" s="47">
        <v>154.8</v>
      </c>
      <c r="D21" s="47">
        <v>159.77</v>
      </c>
      <c r="E21" s="47">
        <v>164.87</v>
      </c>
      <c r="F21" s="47">
        <v>170.17</v>
      </c>
      <c r="G21" s="47">
        <v>175.47</v>
      </c>
      <c r="H21" s="47">
        <v>180.9</v>
      </c>
    </row>
    <row r="22" spans="1:8" ht="12.75">
      <c r="A22" s="22" t="s">
        <v>102</v>
      </c>
      <c r="B22" s="47">
        <v>2.6</v>
      </c>
      <c r="C22" s="47">
        <f aca="true" t="shared" si="4" ref="C22:H22">100*(C20/B20-1)</f>
        <v>3.136382031566165</v>
      </c>
      <c r="D22" s="47">
        <f t="shared" si="4"/>
        <v>3.1914197894186147</v>
      </c>
      <c r="E22" s="47">
        <f t="shared" si="4"/>
        <v>3.2004563026807764</v>
      </c>
      <c r="F22" s="47">
        <f t="shared" si="4"/>
        <v>3.211741586833705</v>
      </c>
      <c r="G22" s="47">
        <f t="shared" si="4"/>
        <v>3.141548164455288</v>
      </c>
      <c r="H22" s="47">
        <f t="shared" si="4"/>
        <v>3.103547735794643</v>
      </c>
    </row>
    <row r="23" spans="1:8" ht="12.75">
      <c r="A23" s="22" t="s">
        <v>88</v>
      </c>
      <c r="B23" s="47">
        <v>2.8</v>
      </c>
      <c r="C23" s="47">
        <v>3.3</v>
      </c>
      <c r="D23" s="47">
        <f>100*(D21/C21-1)</f>
        <v>3.210594315245485</v>
      </c>
      <c r="E23" s="47">
        <f>100*(E21/D21-1)</f>
        <v>3.192088627401879</v>
      </c>
      <c r="F23" s="47">
        <f>100*(F21/E21-1)</f>
        <v>3.2146539697943677</v>
      </c>
      <c r="G23" s="47">
        <f>100*(G21/F21-1)</f>
        <v>3.114532526297231</v>
      </c>
      <c r="H23" s="47">
        <f>100*(H21/G21-1)</f>
        <v>3.094546076252347</v>
      </c>
    </row>
    <row r="24" spans="1:8" ht="12.75">
      <c r="A24" s="22"/>
      <c r="B24" s="47"/>
      <c r="C24" s="47"/>
      <c r="D24" s="47"/>
      <c r="E24" s="47"/>
      <c r="F24" s="47"/>
      <c r="G24" s="47"/>
      <c r="H24" s="47"/>
    </row>
    <row r="25" spans="1:8" ht="12.75">
      <c r="A25" s="22" t="s">
        <v>120</v>
      </c>
      <c r="B25" s="47">
        <v>6.1</v>
      </c>
      <c r="C25" s="47">
        <v>5.8</v>
      </c>
      <c r="D25" s="47">
        <v>5.9</v>
      </c>
      <c r="E25" s="47">
        <v>5.8</v>
      </c>
      <c r="F25" s="47">
        <v>5.8</v>
      </c>
      <c r="G25" s="47">
        <v>5.8</v>
      </c>
      <c r="H25" s="47">
        <v>5.8</v>
      </c>
    </row>
    <row r="26" spans="1:8" ht="12.75">
      <c r="A26" s="22"/>
      <c r="B26" s="47"/>
      <c r="C26" s="47"/>
      <c r="D26" s="47"/>
      <c r="E26" s="47"/>
      <c r="F26" s="47"/>
      <c r="G26" s="47"/>
      <c r="H26" s="47"/>
    </row>
    <row r="27" spans="1:8" ht="12.75">
      <c r="A27" s="31" t="s">
        <v>150</v>
      </c>
      <c r="B27" s="51">
        <v>5691.5</v>
      </c>
      <c r="C27" s="51">
        <v>6026</v>
      </c>
      <c r="D27" s="51">
        <v>6365.9</v>
      </c>
      <c r="E27" s="51">
        <v>6731.9</v>
      </c>
      <c r="F27" s="51">
        <v>7129.6</v>
      </c>
      <c r="G27" s="51">
        <v>7550.9</v>
      </c>
      <c r="H27" s="51">
        <v>7974.7</v>
      </c>
    </row>
    <row r="28" spans="1:8" ht="12.75">
      <c r="A28" s="31" t="s">
        <v>148</v>
      </c>
      <c r="B28" s="51">
        <v>3273.4</v>
      </c>
      <c r="C28" s="51">
        <v>3428.7</v>
      </c>
      <c r="D28" s="51">
        <v>3610.3</v>
      </c>
      <c r="E28" s="51">
        <v>3801.3</v>
      </c>
      <c r="F28" s="51">
        <v>4005.9</v>
      </c>
      <c r="G28" s="51">
        <v>4221.3</v>
      </c>
      <c r="H28" s="51">
        <v>4438.2</v>
      </c>
    </row>
    <row r="29" spans="1:8" ht="12.75">
      <c r="A29" s="31" t="s">
        <v>149</v>
      </c>
      <c r="B29" s="51">
        <v>522</v>
      </c>
      <c r="C29" s="51">
        <v>544.1</v>
      </c>
      <c r="D29" s="51">
        <v>571.5</v>
      </c>
      <c r="E29" s="51">
        <v>602.7</v>
      </c>
      <c r="F29" s="51">
        <v>628.7</v>
      </c>
      <c r="G29" s="51">
        <v>662.2</v>
      </c>
      <c r="H29" s="51">
        <v>713.6</v>
      </c>
    </row>
    <row r="30" spans="1:8" ht="12.75">
      <c r="A30" s="2"/>
      <c r="B30" s="47"/>
      <c r="C30" s="47"/>
      <c r="D30" s="47"/>
      <c r="E30" s="47"/>
      <c r="F30" s="47"/>
      <c r="G30" s="47"/>
      <c r="H30" s="47"/>
    </row>
    <row r="31" spans="1:8" ht="12.75">
      <c r="A31" s="41" t="s">
        <v>103</v>
      </c>
      <c r="B31" s="47">
        <v>4.23</v>
      </c>
      <c r="C31" s="47">
        <v>5.88</v>
      </c>
      <c r="D31" s="47">
        <v>5.5</v>
      </c>
      <c r="E31" s="47">
        <v>5.5</v>
      </c>
      <c r="F31" s="47">
        <v>5.5</v>
      </c>
      <c r="G31" s="47">
        <v>5.5</v>
      </c>
      <c r="H31" s="47">
        <v>5.5</v>
      </c>
    </row>
    <row r="32" spans="1:8" ht="12.75">
      <c r="A32" s="41" t="s">
        <v>151</v>
      </c>
      <c r="B32" s="47">
        <v>7.1</v>
      </c>
      <c r="C32" s="47">
        <v>7.9</v>
      </c>
      <c r="D32" s="47">
        <v>7.25</v>
      </c>
      <c r="E32" s="47">
        <v>7</v>
      </c>
      <c r="F32" s="47">
        <v>7</v>
      </c>
      <c r="G32" s="47">
        <v>7</v>
      </c>
      <c r="H32" s="47">
        <v>7</v>
      </c>
    </row>
    <row r="33" spans="1:8" ht="12.75">
      <c r="A33" s="2"/>
      <c r="B33" s="47"/>
      <c r="C33" s="47"/>
      <c r="D33" s="47"/>
      <c r="E33" s="47"/>
      <c r="F33" s="47"/>
      <c r="G33" s="47"/>
      <c r="H33" s="47"/>
    </row>
    <row r="34" spans="2:15" ht="12.75">
      <c r="B34" s="47"/>
      <c r="C34" s="47"/>
      <c r="D34" s="47"/>
      <c r="E34" s="47"/>
      <c r="F34" s="47"/>
      <c r="G34" s="47"/>
      <c r="H34" s="47"/>
      <c r="I34" s="22"/>
      <c r="J34" s="22"/>
      <c r="K34" s="22"/>
      <c r="L34" s="22"/>
      <c r="M34" s="22"/>
      <c r="N34" s="22"/>
      <c r="O34" s="22"/>
    </row>
    <row r="35" spans="1:15" ht="12.75">
      <c r="A35" s="35"/>
      <c r="I35" s="22"/>
      <c r="J35" s="22"/>
      <c r="K35" s="22"/>
      <c r="L35" s="22"/>
      <c r="M35" s="22"/>
      <c r="N35" s="22"/>
      <c r="O35" s="22"/>
    </row>
    <row r="36" spans="2:15" ht="12.75">
      <c r="B36" s="47"/>
      <c r="C36" s="47"/>
      <c r="D36" s="47"/>
      <c r="E36" s="47"/>
      <c r="F36" s="47"/>
      <c r="G36" s="47"/>
      <c r="H36" s="47"/>
      <c r="I36" s="22"/>
      <c r="J36" s="22"/>
      <c r="K36" s="22"/>
      <c r="L36" s="22"/>
      <c r="M36" s="22"/>
      <c r="N36" s="22"/>
      <c r="O36" s="22"/>
    </row>
    <row r="37" spans="2:15" ht="12.75">
      <c r="B37" s="47"/>
      <c r="C37" s="47"/>
      <c r="D37" s="47"/>
      <c r="E37" s="47"/>
      <c r="F37" s="47"/>
      <c r="G37" s="47"/>
      <c r="H37" s="47"/>
      <c r="I37" s="22"/>
      <c r="J37" s="22"/>
      <c r="K37" s="22"/>
      <c r="L37" s="22"/>
      <c r="M37" s="22"/>
      <c r="N37" s="22"/>
      <c r="O37" s="22"/>
    </row>
    <row r="38" spans="2:15" ht="12.75">
      <c r="B38" s="47"/>
      <c r="C38" s="47"/>
      <c r="D38" s="47"/>
      <c r="E38" s="47"/>
      <c r="F38" s="47"/>
      <c r="G38" s="47"/>
      <c r="H38" s="47"/>
      <c r="I38" s="22"/>
      <c r="J38" s="22"/>
      <c r="K38" s="22"/>
      <c r="L38" s="22"/>
      <c r="M38" s="22"/>
      <c r="N38" s="22"/>
      <c r="O38" s="22"/>
    </row>
    <row r="39" spans="2:15" ht="12.75">
      <c r="B39" s="47"/>
      <c r="C39" s="47"/>
      <c r="D39" s="47"/>
      <c r="E39" s="47"/>
      <c r="F39" s="47"/>
      <c r="G39" s="47"/>
      <c r="H39" s="47"/>
      <c r="I39" s="22"/>
      <c r="J39" s="22"/>
      <c r="K39" s="22"/>
      <c r="L39" s="22"/>
      <c r="M39" s="22"/>
      <c r="N39" s="22"/>
      <c r="O39" s="22"/>
    </row>
    <row r="40" spans="2:15" ht="12.75">
      <c r="B40" s="47"/>
      <c r="C40" s="47"/>
      <c r="D40" s="47"/>
      <c r="E40" s="47"/>
      <c r="F40" s="47"/>
      <c r="G40" s="47"/>
      <c r="H40" s="47"/>
      <c r="I40" s="22"/>
      <c r="J40" s="22"/>
      <c r="K40" s="22"/>
      <c r="L40" s="22"/>
      <c r="M40" s="22"/>
      <c r="N40" s="22"/>
      <c r="O40" s="22"/>
    </row>
    <row r="41" spans="2:15" ht="12.75">
      <c r="B41" s="47"/>
      <c r="C41" s="47"/>
      <c r="D41" s="47"/>
      <c r="E41" s="47"/>
      <c r="F41" s="47"/>
      <c r="G41" s="47"/>
      <c r="H41" s="47"/>
      <c r="I41" s="22"/>
      <c r="J41" s="22"/>
      <c r="K41" s="22"/>
      <c r="L41" s="22"/>
      <c r="M41" s="22"/>
      <c r="N41" s="22"/>
      <c r="O41" s="22"/>
    </row>
    <row r="42" spans="2:15" ht="12.75">
      <c r="B42" s="47"/>
      <c r="C42" s="47"/>
      <c r="D42" s="47"/>
      <c r="E42" s="47"/>
      <c r="F42" s="47"/>
      <c r="G42" s="47"/>
      <c r="H42" s="47"/>
      <c r="I42" s="22"/>
      <c r="J42" s="22"/>
      <c r="K42" s="22"/>
      <c r="L42" s="22"/>
      <c r="M42" s="22"/>
      <c r="N42" s="22"/>
      <c r="O42" s="22"/>
    </row>
    <row r="43" spans="2:15" ht="12.75">
      <c r="B43" s="47"/>
      <c r="C43" s="47"/>
      <c r="D43" s="47"/>
      <c r="E43" s="47"/>
      <c r="F43" s="47"/>
      <c r="G43" s="47"/>
      <c r="H43" s="47"/>
      <c r="I43" s="22"/>
      <c r="J43" s="22"/>
      <c r="K43" s="22"/>
      <c r="L43" s="22"/>
      <c r="M43" s="22"/>
      <c r="N43" s="22"/>
      <c r="O43" s="22"/>
    </row>
    <row r="44" spans="2:15" ht="12.75">
      <c r="B44" s="47"/>
      <c r="C44" s="47"/>
      <c r="D44" s="47"/>
      <c r="E44" s="47"/>
      <c r="F44" s="47"/>
      <c r="G44" s="47"/>
      <c r="H44" s="47"/>
      <c r="I44" s="22"/>
      <c r="J44" s="22"/>
      <c r="K44" s="22"/>
      <c r="L44" s="22"/>
      <c r="M44" s="22"/>
      <c r="N44" s="22"/>
      <c r="O44" s="22"/>
    </row>
    <row r="45" spans="2:15" ht="12.75">
      <c r="B45" s="47"/>
      <c r="C45" s="47"/>
      <c r="D45" s="47"/>
      <c r="E45" s="47"/>
      <c r="F45" s="47"/>
      <c r="G45" s="47"/>
      <c r="H45" s="47"/>
      <c r="I45" s="22"/>
      <c r="J45" s="22"/>
      <c r="K45" s="22"/>
      <c r="L45" s="22"/>
      <c r="M45" s="22"/>
      <c r="N45" s="22"/>
      <c r="O45" s="22"/>
    </row>
    <row r="46" spans="2:8" ht="12.75">
      <c r="B46" s="47"/>
      <c r="C46" s="47"/>
      <c r="D46" s="47"/>
      <c r="E46" s="47"/>
      <c r="F46" s="47"/>
      <c r="G46" s="47"/>
      <c r="H46" s="47"/>
    </row>
    <row r="47" ht="12.75">
      <c r="H47" s="34"/>
    </row>
    <row r="48" ht="12.75">
      <c r="H48" s="34"/>
    </row>
    <row r="49" ht="12.75">
      <c r="H49" s="34"/>
    </row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="23" customFormat="1" ht="12.75"/>
    <row r="2296" s="23" customFormat="1" ht="12.75"/>
    <row r="2297" s="23" customFormat="1" ht="12.75"/>
    <row r="2298" s="23" customFormat="1" ht="12.75"/>
    <row r="2299" s="23" customFormat="1" ht="12.75"/>
    <row r="2300" s="23" customFormat="1" ht="12.75"/>
    <row r="2301" s="23" customFormat="1" ht="12.75"/>
    <row r="2302" s="23" customFormat="1" ht="12.75"/>
    <row r="2303" s="23" customFormat="1" ht="12.75"/>
    <row r="2304" s="23" customFormat="1" ht="12.75"/>
    <row r="2305" s="23" customFormat="1" ht="12.75"/>
    <row r="2306" s="23" customFormat="1" ht="12.75"/>
    <row r="2307" s="23" customFormat="1" ht="12.75"/>
    <row r="2308" s="23" customFormat="1" ht="12.75"/>
    <row r="2309" s="23" customFormat="1" ht="12.75"/>
    <row r="2310" s="23" customFormat="1" ht="12.75"/>
    <row r="2311" s="23" customFormat="1" ht="12.75"/>
    <row r="2312" s="23" customFormat="1" ht="12.75"/>
    <row r="2313" s="23" customFormat="1" ht="12.75"/>
    <row r="2314" s="23" customFormat="1" ht="12.75"/>
    <row r="2315" s="23" customFormat="1" ht="12.75"/>
    <row r="2316" s="23" customFormat="1" ht="12.75"/>
    <row r="2317" s="23" customFormat="1" ht="12.75"/>
    <row r="2318" s="23" customFormat="1" ht="12.75"/>
    <row r="2319" s="23" customFormat="1" ht="12.75"/>
    <row r="2320" s="23" customFormat="1" ht="12.75"/>
    <row r="2321" s="23" customFormat="1" ht="12.75"/>
    <row r="2322" s="23" customFormat="1" ht="12.75"/>
    <row r="2323" s="23" customFormat="1" ht="12.75"/>
    <row r="2324" s="23" customFormat="1" ht="12.75"/>
    <row r="2325" s="23" customFormat="1" ht="12.75"/>
    <row r="2326" s="23" customFormat="1" ht="12.75"/>
    <row r="2327" s="23" customFormat="1" ht="12.75"/>
    <row r="2328" s="23" customFormat="1" ht="12.75"/>
    <row r="2329" s="23" customFormat="1" ht="12.75"/>
    <row r="2330" s="23" customFormat="1" ht="12.75"/>
    <row r="2331" s="23" customFormat="1" ht="12.75"/>
    <row r="2332" s="23" customFormat="1" ht="12.75"/>
    <row r="2333" s="23" customFormat="1" ht="12.75"/>
    <row r="2334" s="23" customFormat="1" ht="12.75"/>
    <row r="2335" s="23" customFormat="1" ht="12.75"/>
    <row r="2336" s="23" customFormat="1" ht="12.75"/>
    <row r="2337" s="23" customFormat="1" ht="12.75"/>
    <row r="2338" s="23" customFormat="1" ht="12.75"/>
    <row r="2339" s="23" customFormat="1" ht="12.75"/>
    <row r="2340" s="23" customFormat="1" ht="12.75"/>
    <row r="2341" s="23" customFormat="1" ht="12.75"/>
    <row r="2342" s="23" customFormat="1" ht="12.75"/>
    <row r="2343" s="23" customFormat="1" ht="12.75"/>
    <row r="2344" s="23" customFormat="1" ht="12.75"/>
    <row r="2345" s="23" customFormat="1" ht="12.75"/>
    <row r="2346" s="23" customFormat="1" ht="12.75"/>
    <row r="2347" s="23" customFormat="1" ht="12.75"/>
    <row r="2348" s="23" customFormat="1" ht="12.75"/>
    <row r="2349" s="23" customFormat="1" ht="12.75"/>
    <row r="2350" s="23" customFormat="1" ht="12.75"/>
    <row r="2351" s="23" customFormat="1" ht="12.75"/>
    <row r="2352" s="23" customFormat="1" ht="12.75"/>
    <row r="2353" s="23" customFormat="1" ht="12.75"/>
    <row r="2354" s="23" customFormat="1" ht="12.75"/>
    <row r="2355" s="23" customFormat="1" ht="12.75"/>
    <row r="2356" s="23" customFormat="1" ht="12.75"/>
    <row r="2357" s="23" customFormat="1" ht="12.75"/>
    <row r="2358" s="23" customFormat="1" ht="12.75"/>
    <row r="2359" s="23" customFormat="1" ht="12.75"/>
    <row r="2360" s="23" customFormat="1" ht="12.75"/>
    <row r="2361" s="23" customFormat="1" ht="12.75"/>
    <row r="2362" s="23" customFormat="1" ht="12.75"/>
    <row r="2363" s="23" customFormat="1" ht="12.75"/>
    <row r="2364" s="23" customFormat="1" ht="12.75"/>
    <row r="2365" s="23" customFormat="1" ht="12.75"/>
    <row r="2366" s="23" customFormat="1" ht="12.75"/>
    <row r="2367" s="23" customFormat="1" ht="12.75"/>
    <row r="2368" s="23" customFormat="1" ht="12.75"/>
    <row r="2369" s="23" customFormat="1" ht="12.75"/>
    <row r="2370" s="23" customFormat="1" ht="12.75"/>
    <row r="2371" s="23" customFormat="1" ht="12.75"/>
    <row r="2372" s="23" customFormat="1" ht="12.75"/>
    <row r="2373" s="23" customFormat="1" ht="12.75"/>
    <row r="2374" s="23" customFormat="1" ht="12.75"/>
    <row r="2375" s="23" customFormat="1" ht="12.75"/>
    <row r="2376" s="23" customFormat="1" ht="12.75"/>
    <row r="2377" s="23" customFormat="1" ht="12.75"/>
    <row r="2378" s="23" customFormat="1" ht="12.75"/>
    <row r="2379" s="23" customFormat="1" ht="12.75"/>
    <row r="2380" s="23" customFormat="1" ht="12.75"/>
    <row r="2381" s="23" customFormat="1" ht="12.75"/>
    <row r="2382" s="23" customFormat="1" ht="12.75"/>
    <row r="2383" s="23" customFormat="1" ht="12.75"/>
    <row r="2384" s="23" customFormat="1" ht="12.75"/>
    <row r="2385" s="23" customFormat="1" ht="12.75"/>
    <row r="2386" s="23" customFormat="1" ht="12.75"/>
    <row r="2387" s="23" customFormat="1" ht="12.75"/>
    <row r="2388" s="23" customFormat="1" ht="12.75"/>
    <row r="2389" s="23" customFormat="1" ht="12.75"/>
    <row r="2390" s="23" customFormat="1" ht="12.75"/>
    <row r="2391" s="23" customFormat="1" ht="12.75"/>
    <row r="2392" s="23" customFormat="1" ht="12.75"/>
    <row r="2393" s="23" customFormat="1" ht="12.75"/>
    <row r="2394" s="23" customFormat="1" ht="12.75"/>
    <row r="2395" s="23" customFormat="1" ht="12.75"/>
    <row r="2396" s="23" customFormat="1" ht="12.75"/>
    <row r="2397" s="23" customFormat="1" ht="12.75"/>
    <row r="2398" s="23" customFormat="1" ht="12.75"/>
    <row r="2399" s="23" customFormat="1" ht="12.75"/>
    <row r="2400" s="23" customFormat="1" ht="12.75"/>
    <row r="2401" s="23" customFormat="1" ht="12.75"/>
    <row r="2402" s="23" customFormat="1" ht="12.75"/>
    <row r="2403" s="23" customFormat="1" ht="12.75"/>
    <row r="2404" s="23" customFormat="1" ht="12.75"/>
    <row r="2405" s="23" customFormat="1" ht="12.75"/>
    <row r="2406" s="23" customFormat="1" ht="12.75"/>
    <row r="2407" s="23" customFormat="1" ht="12.75"/>
    <row r="2408" s="23" customFormat="1" ht="12.75"/>
    <row r="2409" s="23" customFormat="1" ht="12.75"/>
    <row r="2410" s="23" customFormat="1" ht="12.75"/>
    <row r="2411" s="23" customFormat="1" ht="12.75"/>
    <row r="2412" s="23" customFormat="1" ht="12.75"/>
    <row r="2413" s="23" customFormat="1" ht="12.75"/>
    <row r="2414" s="23" customFormat="1" ht="12.75"/>
    <row r="2415" s="23" customFormat="1" ht="12.75"/>
    <row r="2416" s="23" customFormat="1" ht="12.75"/>
    <row r="2417" s="23" customFormat="1" ht="12.75"/>
    <row r="2418" s="23" customFormat="1" ht="12.75"/>
    <row r="2419" s="23" customFormat="1" ht="12.75"/>
    <row r="2420" s="23" customFormat="1" ht="12.75"/>
    <row r="2421" s="23" customFormat="1" ht="12.75"/>
    <row r="2422" s="23" customFormat="1" ht="12.75"/>
    <row r="2423" s="23" customFormat="1" ht="12.75"/>
    <row r="2424" s="23" customFormat="1" ht="12.75"/>
    <row r="2425" s="23" customFormat="1" ht="12.75"/>
    <row r="2426" s="23" customFormat="1" ht="12.75"/>
    <row r="2427" s="23" customFormat="1" ht="12.75"/>
    <row r="2428" s="23" customFormat="1" ht="12.75"/>
    <row r="2429" s="23" customFormat="1" ht="12.75"/>
    <row r="2430" s="23" customFormat="1" ht="12.75"/>
    <row r="2431" s="23" customFormat="1" ht="12.75"/>
    <row r="2432" s="23" customFormat="1" ht="12.75"/>
    <row r="2433" s="23" customFormat="1" ht="12.75"/>
    <row r="2434" s="23" customFormat="1" ht="12.75"/>
    <row r="2435" s="23" customFormat="1" ht="12.75"/>
    <row r="2436" s="23" customFormat="1" ht="12.75"/>
    <row r="2437" s="23" customFormat="1" ht="12.75"/>
    <row r="2438" s="23" customFormat="1" ht="12.75"/>
    <row r="2439" s="23" customFormat="1" ht="12.75"/>
    <row r="2440" s="23" customFormat="1" ht="12.75"/>
    <row r="2441" s="23" customFormat="1" ht="12.75"/>
    <row r="2442" s="23" customFormat="1" ht="12.75"/>
    <row r="2443" s="23" customFormat="1" ht="12.75"/>
    <row r="2444" s="23" customFormat="1" ht="12.75"/>
    <row r="2445" s="23" customFormat="1" ht="12.75"/>
    <row r="2446" s="23" customFormat="1" ht="12.75"/>
    <row r="2447" s="23" customFormat="1" ht="12.75"/>
    <row r="2448" s="23" customFormat="1" ht="12.75"/>
    <row r="2449" s="23" customFormat="1" ht="12.75"/>
    <row r="2450" s="23" customFormat="1" ht="12.75"/>
    <row r="2451" s="23" customFormat="1" ht="12.75"/>
    <row r="2452" s="23" customFormat="1" ht="12.75"/>
    <row r="2453" s="23" customFormat="1" ht="12.75"/>
    <row r="2454" s="23" customFormat="1" ht="12.75"/>
    <row r="2455" s="23" customFormat="1" ht="12.75"/>
    <row r="2456" s="23" customFormat="1" ht="12.75"/>
    <row r="2457" s="23" customFormat="1" ht="12.75"/>
    <row r="2458" s="23" customFormat="1" ht="12.75"/>
    <row r="2459" s="23" customFormat="1" ht="12.75"/>
    <row r="2460" s="23" customFormat="1" ht="12.75"/>
    <row r="2461" s="23" customFormat="1" ht="12.75"/>
    <row r="2462" s="23" customFormat="1" ht="12.75"/>
    <row r="2463" s="23" customFormat="1" ht="12.75"/>
    <row r="2464" s="23" customFormat="1" ht="12.75"/>
    <row r="2465" s="23" customFormat="1" ht="12.75"/>
    <row r="2466" s="23" customFormat="1" ht="12.75"/>
    <row r="2467" s="23" customFormat="1" ht="12.75"/>
    <row r="2468" s="23" customFormat="1" ht="12.75"/>
    <row r="2469" s="23" customFormat="1" ht="12.75"/>
    <row r="2470" s="23" customFormat="1" ht="12.75"/>
    <row r="2471" s="23" customFormat="1" ht="12.75"/>
    <row r="2472" s="23" customFormat="1" ht="12.75"/>
    <row r="2473" s="23" customFormat="1" ht="12.75"/>
    <row r="2474" s="23" customFormat="1" ht="12.75"/>
    <row r="2475" s="23" customFormat="1" ht="12.75"/>
    <row r="2476" s="23" customFormat="1" ht="12.75"/>
    <row r="2477" s="23" customFormat="1" ht="12.75"/>
    <row r="2478" s="23" customFormat="1" ht="12.75"/>
    <row r="2479" s="23" customFormat="1" ht="12.75"/>
    <row r="2480" s="23" customFormat="1" ht="12.75"/>
    <row r="2481" s="23" customFormat="1" ht="12.75"/>
    <row r="2482" s="23" customFormat="1" ht="12.75"/>
    <row r="2483" s="23" customFormat="1" ht="12.75"/>
    <row r="2484" s="23" customFormat="1" ht="12.75"/>
    <row r="2485" s="23" customFormat="1" ht="12.75"/>
    <row r="2486" s="23" customFormat="1" ht="12.75"/>
    <row r="2487" s="23" customFormat="1" ht="12.75"/>
    <row r="2488" s="23" customFormat="1" ht="12.75"/>
    <row r="2489" s="23" customFormat="1" ht="12.75"/>
    <row r="2490" s="23" customFormat="1" ht="12.75"/>
    <row r="2491" s="23" customFormat="1" ht="12.75"/>
    <row r="2492" s="23" customFormat="1" ht="12.75"/>
    <row r="2493" s="23" customFormat="1" ht="12.75"/>
    <row r="2494" s="23" customFormat="1" ht="12.75"/>
    <row r="2495" s="23" customFormat="1" ht="12.75"/>
    <row r="2496" s="23" customFormat="1" ht="12.75"/>
    <row r="2497" s="23" customFormat="1" ht="12.75"/>
    <row r="2498" s="23" customFormat="1" ht="12.75"/>
    <row r="2499" s="23" customFormat="1" ht="12.75"/>
    <row r="2500" s="23" customFormat="1" ht="12.75"/>
    <row r="2501" s="23" customFormat="1" ht="12.75"/>
    <row r="2502" s="23" customFormat="1" ht="12.75"/>
    <row r="2503" s="23" customFormat="1" ht="12.75"/>
    <row r="2504" s="23" customFormat="1" ht="12.75"/>
    <row r="2505" s="23" customFormat="1" ht="12.75"/>
    <row r="2506" s="23" customFormat="1" ht="12.75"/>
    <row r="2507" s="23" customFormat="1" ht="12.75"/>
    <row r="2508" s="23" customFormat="1" ht="12.75"/>
    <row r="2509" s="23" customFormat="1" ht="12.75"/>
    <row r="2510" s="23" customFormat="1" ht="12.75"/>
    <row r="2511" s="23" customFormat="1" ht="12.75"/>
    <row r="2512" s="23" customFormat="1" ht="12.75"/>
    <row r="2513" s="23" customFormat="1" ht="12.75"/>
    <row r="2514" s="23" customFormat="1" ht="12.75"/>
    <row r="2515" s="23" customFormat="1" ht="12.75"/>
    <row r="2516" s="23" customFormat="1" ht="12.75"/>
    <row r="2517" s="23" customFormat="1" ht="12.75"/>
    <row r="2518" s="23" customFormat="1" ht="12.75"/>
    <row r="2519" s="23" customFormat="1" ht="12.75"/>
    <row r="2520" s="23" customFormat="1" ht="12.75"/>
    <row r="2521" s="23" customFormat="1" ht="12.75"/>
    <row r="2522" s="23" customFormat="1" ht="12.75"/>
    <row r="2523" s="23" customFormat="1" ht="12.75"/>
    <row r="2524" s="23" customFormat="1" ht="12.75"/>
    <row r="2525" s="23" customFormat="1" ht="12.75"/>
    <row r="2526" s="23" customFormat="1" ht="12.75"/>
    <row r="2527" s="23" customFormat="1" ht="12.75"/>
    <row r="2528" s="23" customFormat="1" ht="12.75"/>
    <row r="2529" s="23" customFormat="1" ht="12.75"/>
    <row r="2530" s="23" customFormat="1" ht="12.75"/>
    <row r="2531" s="23" customFormat="1" ht="12.75"/>
    <row r="2532" s="23" customFormat="1" ht="12.75"/>
    <row r="2533" s="23" customFormat="1" ht="12.75"/>
    <row r="2534" s="23" customFormat="1" ht="12.75"/>
    <row r="2535" s="23" customFormat="1" ht="12.75"/>
    <row r="2536" s="23" customFormat="1" ht="12.75"/>
    <row r="2537" s="23" customFormat="1" ht="12.75"/>
    <row r="2538" s="23" customFormat="1" ht="12.75"/>
    <row r="2539" s="23" customFormat="1" ht="12.75"/>
    <row r="2540" s="23" customFormat="1" ht="12.75"/>
    <row r="2541" s="23" customFormat="1" ht="12.75"/>
    <row r="2542" s="23" customFormat="1" ht="12.75"/>
    <row r="2543" s="23" customFormat="1" ht="12.75"/>
    <row r="2544" s="23" customFormat="1" ht="12.75"/>
    <row r="2545" s="23" customFormat="1" ht="12.75"/>
    <row r="2546" s="23" customFormat="1" ht="12.75"/>
    <row r="2547" s="23" customFormat="1" ht="12.75"/>
    <row r="2548" s="23" customFormat="1" ht="12.75"/>
    <row r="2549" s="23" customFormat="1" ht="12.75"/>
    <row r="2550" s="23" customFormat="1" ht="12.75"/>
    <row r="2551" s="23" customFormat="1" ht="12.75"/>
    <row r="2552" s="23" customFormat="1" ht="12.75"/>
    <row r="2553" s="23" customFormat="1" ht="12.75"/>
    <row r="2554" s="23" customFormat="1" ht="12.75"/>
    <row r="2555" s="23" customFormat="1" ht="12.75"/>
    <row r="2556" s="23" customFormat="1" ht="12.75"/>
    <row r="2557" s="23" customFormat="1" ht="12.75"/>
    <row r="2558" s="23" customFormat="1" ht="12.75"/>
    <row r="2559" s="23" customFormat="1" ht="12.75"/>
    <row r="2560" s="23" customFormat="1" ht="12.75"/>
    <row r="2561" s="23" customFormat="1" ht="12.75"/>
    <row r="2562" s="23" customFormat="1" ht="12.75"/>
    <row r="2563" s="23" customFormat="1" ht="12.75"/>
    <row r="2564" s="23" customFormat="1" ht="12.75"/>
    <row r="2565" s="23" customFormat="1" ht="12.75"/>
    <row r="2566" s="23" customFormat="1" ht="12.75"/>
    <row r="2567" s="23" customFormat="1" ht="12.75"/>
    <row r="2568" s="23" customFormat="1" ht="12.75"/>
    <row r="2569" s="23" customFormat="1" ht="12.75"/>
    <row r="2570" s="23" customFormat="1" ht="12.75"/>
    <row r="2571" s="23" customFormat="1" ht="12.75"/>
    <row r="2572" s="23" customFormat="1" ht="12.75"/>
    <row r="2573" s="23" customFormat="1" ht="12.75"/>
    <row r="2574" s="23" customFormat="1" ht="12.75"/>
    <row r="2575" s="23" customFormat="1" ht="12.75"/>
    <row r="2576" s="23" customFormat="1" ht="12.75"/>
    <row r="2577" s="23" customFormat="1" ht="12.75"/>
    <row r="2578" s="23" customFormat="1" ht="12.75"/>
    <row r="2579" s="23" customFormat="1" ht="12.75"/>
    <row r="2580" s="23" customFormat="1" ht="12.75"/>
    <row r="2581" s="23" customFormat="1" ht="12.75"/>
    <row r="2582" s="23" customFormat="1" ht="12.75"/>
    <row r="2583" s="23" customFormat="1" ht="12.75"/>
    <row r="2584" s="23" customFormat="1" ht="12.75"/>
    <row r="2585" s="23" customFormat="1" ht="12.75"/>
    <row r="2586" s="23" customFormat="1" ht="12.75"/>
    <row r="2587" s="23" customFormat="1" ht="12.75"/>
    <row r="2588" s="23" customFormat="1" ht="12.75"/>
    <row r="2589" s="23" customFormat="1" ht="12.75"/>
    <row r="2590" s="23" customFormat="1" ht="12.75"/>
    <row r="2591" s="23" customFormat="1" ht="12.75"/>
    <row r="2592" s="23" customFormat="1" ht="12.75"/>
    <row r="2593" s="23" customFormat="1" ht="12.75"/>
    <row r="2594" s="23" customFormat="1" ht="12.75"/>
    <row r="2595" s="23" customFormat="1" ht="12.75"/>
    <row r="2596" s="23" customFormat="1" ht="12.75"/>
    <row r="2597" s="23" customFormat="1" ht="12.75"/>
    <row r="2598" s="23" customFormat="1" ht="12.75"/>
    <row r="2599" s="23" customFormat="1" ht="12.75"/>
    <row r="2600" s="23" customFormat="1" ht="12.75"/>
    <row r="2601" s="23" customFormat="1" ht="12.75"/>
    <row r="2602" s="23" customFormat="1" ht="12.75"/>
    <row r="2603" s="23" customFormat="1" ht="12.75"/>
    <row r="2604" s="23" customFormat="1" ht="12.75"/>
    <row r="2605" s="23" customFormat="1" ht="12.75"/>
    <row r="2606" s="23" customFormat="1" ht="12.75"/>
    <row r="2607" s="23" customFormat="1" ht="12.75"/>
    <row r="2608" s="23" customFormat="1" ht="12.75"/>
    <row r="2609" s="23" customFormat="1" ht="12.75"/>
    <row r="2610" s="23" customFormat="1" ht="12.75"/>
    <row r="2611" s="23" customFormat="1" ht="12.75"/>
    <row r="2612" s="23" customFormat="1" ht="12.75"/>
    <row r="2613" s="23" customFormat="1" ht="12.75"/>
    <row r="2614" s="23" customFormat="1" ht="12.75"/>
    <row r="2615" s="23" customFormat="1" ht="12.75"/>
    <row r="2616" s="23" customFormat="1" ht="12.75"/>
    <row r="2617" s="23" customFormat="1" ht="12.75"/>
    <row r="2618" s="23" customFormat="1" ht="12.75"/>
    <row r="2619" s="23" customFormat="1" ht="12.75"/>
    <row r="2620" s="23" customFormat="1" ht="12.75"/>
    <row r="2621" s="23" customFormat="1" ht="12.75"/>
    <row r="2622" s="23" customFormat="1" ht="12.75"/>
    <row r="2623" s="23" customFormat="1" ht="12.75"/>
    <row r="2624" s="23" customFormat="1" ht="12.75"/>
    <row r="2625" s="23" customFormat="1" ht="12.75"/>
    <row r="2626" s="23" customFormat="1" ht="12.75"/>
    <row r="2627" s="23" customFormat="1" ht="12.75"/>
    <row r="2628" s="23" customFormat="1" ht="12.75"/>
    <row r="2629" s="23" customFormat="1" ht="12.75"/>
    <row r="2630" s="23" customFormat="1" ht="12.75"/>
    <row r="2631" s="23" customFormat="1" ht="12.75"/>
    <row r="2632" s="23" customFormat="1" ht="12.75"/>
    <row r="2633" s="23" customFormat="1" ht="12.75"/>
    <row r="2634" s="23" customFormat="1" ht="12.75"/>
    <row r="2635" s="23" customFormat="1" ht="12.75"/>
    <row r="2636" s="23" customFormat="1" ht="12.75"/>
    <row r="2637" s="23" customFormat="1" ht="12.75"/>
    <row r="2638" s="23" customFormat="1" ht="12.75"/>
    <row r="2639" s="23" customFormat="1" ht="12.75"/>
    <row r="2640" s="23" customFormat="1" ht="12.75"/>
    <row r="2641" s="23" customFormat="1" ht="12.75"/>
    <row r="2642" s="23" customFormat="1" ht="12.75"/>
    <row r="2643" s="23" customFormat="1" ht="12.75"/>
    <row r="2644" s="23" customFormat="1" ht="12.75"/>
    <row r="2645" s="23" customFormat="1" ht="12.75"/>
    <row r="2646" s="23" customFormat="1" ht="12.75"/>
    <row r="2647" s="23" customFormat="1" ht="12.75"/>
    <row r="2648" s="23" customFormat="1" ht="12.75"/>
    <row r="2649" s="23" customFormat="1" ht="12.75"/>
    <row r="2650" s="23" customFormat="1" ht="12.75"/>
    <row r="2651" s="23" customFormat="1" ht="12.75"/>
    <row r="2652" s="23" customFormat="1" ht="12.75"/>
    <row r="2653" s="23" customFormat="1" ht="12.75"/>
    <row r="2654" s="23" customFormat="1" ht="12.75"/>
    <row r="2655" s="23" customFormat="1" ht="12.75"/>
    <row r="2656" s="23" customFormat="1" ht="12.75"/>
    <row r="2657" s="23" customFormat="1" ht="12.75"/>
    <row r="2658" s="23" customFormat="1" ht="12.75"/>
    <row r="2659" s="23" customFormat="1" ht="12.75"/>
    <row r="2660" s="23" customFormat="1" ht="12.75"/>
    <row r="2661" s="23" customFormat="1" ht="12.75"/>
    <row r="2662" s="23" customFormat="1" ht="12.75"/>
    <row r="2663" s="23" customFormat="1" ht="12.75"/>
    <row r="2664" s="23" customFormat="1" ht="12.75"/>
    <row r="2665" s="23" customFormat="1" ht="12.75"/>
    <row r="2666" s="23" customFormat="1" ht="12.75"/>
    <row r="2667" s="23" customFormat="1" ht="12.75"/>
    <row r="2668" s="23" customFormat="1" ht="12.75"/>
    <row r="2669" s="23" customFormat="1" ht="12.75"/>
    <row r="2670" s="23" customFormat="1" ht="12.75"/>
    <row r="2671" s="23" customFormat="1" ht="12.75"/>
    <row r="2672" s="23" customFormat="1" ht="12.75"/>
    <row r="2673" s="23" customFormat="1" ht="12.75"/>
    <row r="2674" s="23" customFormat="1" ht="12.75"/>
    <row r="2675" s="23" customFormat="1" ht="12.75"/>
    <row r="2676" s="23" customFormat="1" ht="12.75"/>
    <row r="2677" s="23" customFormat="1" ht="12.75"/>
    <row r="2678" s="23" customFormat="1" ht="12.75"/>
    <row r="2679" s="23" customFormat="1" ht="12.75"/>
    <row r="2680" s="23" customFormat="1" ht="12.75"/>
    <row r="2681" s="23" customFormat="1" ht="12.75"/>
    <row r="2682" s="23" customFormat="1" ht="12.75"/>
    <row r="2683" s="23" customFormat="1" ht="12.75"/>
    <row r="2684" s="23" customFormat="1" ht="12.75"/>
    <row r="2685" s="23" customFormat="1" ht="12.75"/>
    <row r="2686" s="23" customFormat="1" ht="12.75"/>
    <row r="2687" s="23" customFormat="1" ht="12.75"/>
    <row r="2688" s="23" customFormat="1" ht="12.75"/>
    <row r="2689" s="23" customFormat="1" ht="12.75"/>
    <row r="2690" s="23" customFormat="1" ht="12.75"/>
    <row r="2691" s="23" customFormat="1" ht="12.75"/>
    <row r="2692" s="23" customFormat="1" ht="12.75"/>
    <row r="2693" s="23" customFormat="1" ht="12.75"/>
    <row r="2694" s="23" customFormat="1" ht="12.75"/>
    <row r="2695" s="23" customFormat="1" ht="12.75"/>
    <row r="2696" s="23" customFormat="1" ht="12.75"/>
    <row r="2697" s="23" customFormat="1" ht="12.75"/>
    <row r="2698" s="23" customFormat="1" ht="12.75"/>
    <row r="2699" s="23" customFormat="1" ht="12.75"/>
    <row r="2700" s="23" customFormat="1" ht="12.75"/>
    <row r="2701" s="23" customFormat="1" ht="12.75"/>
    <row r="2702" s="23" customFormat="1" ht="12.75"/>
    <row r="2703" s="23" customFormat="1" ht="12.75"/>
    <row r="2704" s="23" customFormat="1" ht="12.75"/>
    <row r="2705" s="23" customFormat="1" ht="12.75"/>
    <row r="2706" s="23" customFormat="1" ht="12.75"/>
    <row r="2707" s="23" customFormat="1" ht="12.75"/>
    <row r="2708" s="23" customFormat="1" ht="12.75"/>
    <row r="2709" s="23" customFormat="1" ht="12.75"/>
    <row r="2710" s="23" customFormat="1" ht="12.75"/>
    <row r="2711" s="23" customFormat="1" ht="12.75"/>
    <row r="2712" s="23" customFormat="1" ht="12.75"/>
    <row r="2713" s="23" customFormat="1" ht="12.75"/>
    <row r="2714" s="23" customFormat="1" ht="12.75"/>
    <row r="2715" s="23" customFormat="1" ht="12.75"/>
    <row r="2716" s="23" customFormat="1" ht="12.75"/>
    <row r="2717" s="23" customFormat="1" ht="12.75"/>
    <row r="2718" s="23" customFormat="1" ht="12.75"/>
    <row r="2719" s="23" customFormat="1" ht="12.75"/>
    <row r="2720" s="23" customFormat="1" ht="12.75"/>
    <row r="2721" s="23" customFormat="1" ht="12.75"/>
    <row r="2722" s="23" customFormat="1" ht="12.75"/>
    <row r="2723" s="23" customFormat="1" ht="12.75"/>
    <row r="2724" s="23" customFormat="1" ht="12.75"/>
    <row r="2725" s="23" customFormat="1" ht="12.75"/>
    <row r="2726" s="23" customFormat="1" ht="12.75"/>
    <row r="2727" s="23" customFormat="1" ht="12.75"/>
    <row r="2728" s="23" customFormat="1" ht="12.75"/>
    <row r="2729" s="23" customFormat="1" ht="12.75"/>
    <row r="2730" s="23" customFormat="1" ht="12.75"/>
    <row r="2731" s="23" customFormat="1" ht="12.75"/>
    <row r="2732" s="23" customFormat="1" ht="12.75"/>
    <row r="2733" s="23" customFormat="1" ht="12.75"/>
    <row r="2734" s="23" customFormat="1" ht="12.75"/>
    <row r="2735" s="23" customFormat="1" ht="12.75"/>
    <row r="2736" s="23" customFormat="1" ht="12.75"/>
    <row r="2737" s="23" customFormat="1" ht="12.75"/>
    <row r="2738" s="23" customFormat="1" ht="12.75"/>
    <row r="2739" s="23" customFormat="1" ht="12.75"/>
    <row r="2740" s="23" customFormat="1" ht="12.75"/>
    <row r="2741" s="23" customFormat="1" ht="12.75"/>
    <row r="2742" s="23" customFormat="1" ht="12.75"/>
    <row r="2743" s="23" customFormat="1" ht="12.75"/>
    <row r="2744" s="23" customFormat="1" ht="12.75"/>
    <row r="2745" s="23" customFormat="1" ht="12.75"/>
    <row r="2746" s="23" customFormat="1" ht="12.75"/>
    <row r="2747" s="23" customFormat="1" ht="12.75"/>
    <row r="2748" s="23" customFormat="1" ht="12.75"/>
    <row r="2749" s="23" customFormat="1" ht="12.75"/>
    <row r="2750" s="23" customFormat="1" ht="12.75"/>
    <row r="2751" s="23" customFormat="1" ht="12.75"/>
    <row r="2752" s="23" customFormat="1" ht="12.75"/>
    <row r="2753" s="23" customFormat="1" ht="12.75"/>
    <row r="2754" s="23" customFormat="1" ht="12.75"/>
    <row r="2755" s="23" customFormat="1" ht="12.75"/>
    <row r="2756" s="23" customFormat="1" ht="12.75"/>
    <row r="2757" s="23" customFormat="1" ht="12.75"/>
    <row r="2758" s="23" customFormat="1" ht="12.75"/>
    <row r="2759" s="23" customFormat="1" ht="12.75"/>
    <row r="2760" s="23" customFormat="1" ht="12.75"/>
    <row r="2761" s="23" customFormat="1" ht="12.75"/>
    <row r="2762" s="23" customFormat="1" ht="12.75"/>
    <row r="2763" s="23" customFormat="1" ht="12.75"/>
    <row r="2764" s="23" customFormat="1" ht="12.75"/>
    <row r="2765" s="23" customFormat="1" ht="12.75"/>
    <row r="2766" s="23" customFormat="1" ht="12.75"/>
    <row r="2767" s="23" customFormat="1" ht="12.75"/>
    <row r="2768" s="23" customFormat="1" ht="12.75"/>
    <row r="2769" s="23" customFormat="1" ht="12.75"/>
    <row r="2770" s="23" customFormat="1" ht="12.75"/>
    <row r="2771" s="23" customFormat="1" ht="12.75"/>
    <row r="2772" s="23" customFormat="1" ht="12.75"/>
    <row r="2773" s="23" customFormat="1" ht="12.75"/>
    <row r="2774" s="23" customFormat="1" ht="12.75"/>
    <row r="2775" s="23" customFormat="1" ht="12.75"/>
    <row r="2776" s="23" customFormat="1" ht="12.75"/>
    <row r="2777" s="23" customFormat="1" ht="12.75"/>
    <row r="2778" s="23" customFormat="1" ht="12.75"/>
    <row r="2779" s="23" customFormat="1" ht="12.75"/>
    <row r="2780" s="23" customFormat="1" ht="12.75"/>
    <row r="2781" s="23" customFormat="1" ht="12.75"/>
    <row r="2782" s="23" customFormat="1" ht="12.75"/>
    <row r="2783" s="23" customFormat="1" ht="12.75"/>
    <row r="2784" s="23" customFormat="1" ht="12.75"/>
    <row r="2785" s="23" customFormat="1" ht="12.75"/>
    <row r="2786" s="23" customFormat="1" ht="12.75"/>
    <row r="2787" s="23" customFormat="1" ht="12.75"/>
    <row r="2788" s="23" customFormat="1" ht="12.75"/>
    <row r="2789" s="23" customFormat="1" ht="12.75"/>
    <row r="2790" s="23" customFormat="1" ht="12.75"/>
    <row r="2791" s="23" customFormat="1" ht="12.75"/>
    <row r="2792" s="23" customFormat="1" ht="12.75"/>
    <row r="2793" s="23" customFormat="1" ht="12.75"/>
    <row r="2794" s="23" customFormat="1" ht="12.75"/>
    <row r="2795" s="23" customFormat="1" ht="12.75"/>
    <row r="2796" s="23" customFormat="1" ht="12.75"/>
    <row r="2797" s="23" customFormat="1" ht="12.75"/>
    <row r="2798" s="23" customFormat="1" ht="12.75"/>
    <row r="2799" s="23" customFormat="1" ht="12.75"/>
    <row r="2800" s="23" customFormat="1" ht="12.75"/>
    <row r="2801" s="23" customFormat="1" ht="12.75"/>
    <row r="2802" s="23" customFormat="1" ht="12.75"/>
    <row r="2803" s="23" customFormat="1" ht="12.75"/>
    <row r="2804" s="23" customFormat="1" ht="12.75"/>
    <row r="2805" s="23" customFormat="1" ht="12.75"/>
    <row r="2806" s="23" customFormat="1" ht="12.75"/>
    <row r="2807" s="23" customFormat="1" ht="12.75"/>
    <row r="2808" s="23" customFormat="1" ht="12.75"/>
    <row r="2809" s="23" customFormat="1" ht="12.75"/>
    <row r="2810" s="23" customFormat="1" ht="12.75"/>
    <row r="2811" s="23" customFormat="1" ht="12.75"/>
    <row r="2812" s="23" customFormat="1" ht="12.75"/>
    <row r="2813" s="23" customFormat="1" ht="12.75"/>
    <row r="2814" s="23" customFormat="1" ht="12.75"/>
    <row r="2815" s="23" customFormat="1" ht="12.75"/>
    <row r="2816" s="23" customFormat="1" ht="12.75"/>
    <row r="2817" s="23" customFormat="1" ht="12.75"/>
    <row r="2818" s="23" customFormat="1" ht="12.75"/>
    <row r="2819" s="23" customFormat="1" ht="12.75"/>
    <row r="2820" s="23" customFormat="1" ht="12.75"/>
    <row r="2821" s="23" customFormat="1" ht="12.75"/>
    <row r="2822" s="23" customFormat="1" ht="12.75"/>
    <row r="2823" s="23" customFormat="1" ht="12.75"/>
    <row r="2824" s="23" customFormat="1" ht="12.75"/>
    <row r="2825" s="23" customFormat="1" ht="12.75"/>
    <row r="2826" s="23" customFormat="1" ht="12.75"/>
    <row r="2827" s="23" customFormat="1" ht="12.75"/>
    <row r="2828" s="23" customFormat="1" ht="12.75"/>
    <row r="2829" s="23" customFormat="1" ht="12.75"/>
    <row r="2830" s="23" customFormat="1" ht="12.75"/>
    <row r="2831" s="23" customFormat="1" ht="12.75"/>
    <row r="2832" s="23" customFormat="1" ht="12.75"/>
    <row r="2833" s="23" customFormat="1" ht="12.75"/>
    <row r="2834" s="23" customFormat="1" ht="12.75"/>
    <row r="2835" s="23" customFormat="1" ht="12.75"/>
    <row r="2836" s="23" customFormat="1" ht="12.75"/>
    <row r="2837" s="23" customFormat="1" ht="12.75"/>
    <row r="2838" s="23" customFormat="1" ht="12.75"/>
    <row r="2839" s="23" customFormat="1" ht="12.75"/>
    <row r="2840" s="23" customFormat="1" ht="12.75"/>
    <row r="2841" s="23" customFormat="1" ht="12.75"/>
    <row r="2842" s="23" customFormat="1" ht="12.75"/>
    <row r="2843" s="23" customFormat="1" ht="12.75"/>
    <row r="2844" s="23" customFormat="1" ht="12.75"/>
    <row r="2845" s="23" customFormat="1" ht="12.75"/>
    <row r="2846" s="23" customFormat="1" ht="12.75"/>
    <row r="2847" s="23" customFormat="1" ht="12.75"/>
    <row r="2848" s="23" customFormat="1" ht="12.75"/>
    <row r="2849" s="23" customFormat="1" ht="12.75"/>
    <row r="2850" s="23" customFormat="1" ht="12.75"/>
    <row r="2851" s="23" customFormat="1" ht="12.75"/>
    <row r="2852" s="23" customFormat="1" ht="12.75"/>
    <row r="2853" s="23" customFormat="1" ht="12.75"/>
    <row r="2854" s="23" customFormat="1" ht="12.75"/>
    <row r="2855" s="23" customFormat="1" ht="12.75"/>
    <row r="2856" s="23" customFormat="1" ht="12.75"/>
    <row r="2857" s="23" customFormat="1" ht="12.75"/>
    <row r="2858" s="23" customFormat="1" ht="12.75"/>
    <row r="2859" s="23" customFormat="1" ht="12.75"/>
    <row r="2860" s="23" customFormat="1" ht="12.75"/>
    <row r="2861" s="23" customFormat="1" ht="12.75"/>
    <row r="2862" s="23" customFormat="1" ht="12.75"/>
    <row r="2863" s="23" customFormat="1" ht="12.75"/>
    <row r="2864" s="23" customFormat="1" ht="12.75"/>
    <row r="2865" s="23" customFormat="1" ht="12.75"/>
    <row r="2866" s="23" customFormat="1" ht="12.75"/>
    <row r="2867" s="23" customFormat="1" ht="12.75"/>
    <row r="2868" s="23" customFormat="1" ht="12.75"/>
    <row r="2869" s="23" customFormat="1" ht="12.75"/>
    <row r="2870" s="23" customFormat="1" ht="12.75"/>
    <row r="2871" s="23" customFormat="1" ht="12.75"/>
    <row r="2872" s="23" customFormat="1" ht="12.75"/>
    <row r="2873" s="23" customFormat="1" ht="12.75"/>
    <row r="2874" s="23" customFormat="1" ht="12.75"/>
    <row r="2875" s="23" customFormat="1" ht="12.75"/>
    <row r="2876" s="23" customFormat="1" ht="12.75"/>
    <row r="2877" s="23" customFormat="1" ht="12.75"/>
    <row r="2878" s="23" customFormat="1" ht="12.75"/>
    <row r="2879" s="23" customFormat="1" ht="12.75"/>
    <row r="2880" s="23" customFormat="1" ht="12.75"/>
    <row r="2881" s="23" customFormat="1" ht="12.75"/>
    <row r="2882" s="23" customFormat="1" ht="12.75"/>
    <row r="2883" s="23" customFormat="1" ht="12.75"/>
    <row r="2884" s="23" customFormat="1" ht="12.75"/>
    <row r="2885" s="23" customFormat="1" ht="12.75"/>
    <row r="2886" s="23" customFormat="1" ht="12.75"/>
    <row r="2887" s="23" customFormat="1" ht="12.75"/>
    <row r="2888" s="23" customFormat="1" ht="12.75"/>
    <row r="2889" s="23" customFormat="1" ht="12.75"/>
    <row r="2890" s="23" customFormat="1" ht="12.75"/>
    <row r="2891" s="23" customFormat="1" ht="12.75"/>
    <row r="2892" s="23" customFormat="1" ht="12.75"/>
    <row r="2893" s="23" customFormat="1" ht="12.75"/>
    <row r="2894" s="23" customFormat="1" ht="12.75"/>
    <row r="2895" s="23" customFormat="1" ht="12.75"/>
    <row r="2896" s="23" customFormat="1" ht="12.75"/>
    <row r="2897" s="23" customFormat="1" ht="12.75"/>
    <row r="2898" s="23" customFormat="1" ht="12.75"/>
    <row r="2899" s="23" customFormat="1" ht="12.75"/>
    <row r="2900" s="23" customFormat="1" ht="12.75"/>
    <row r="2901" s="23" customFormat="1" ht="12.75"/>
    <row r="2902" s="23" customFormat="1" ht="12.75"/>
    <row r="2903" s="23" customFormat="1" ht="12.75"/>
    <row r="2904" s="23" customFormat="1" ht="12.75"/>
    <row r="2905" s="23" customFormat="1" ht="12.75"/>
    <row r="2906" s="23" customFormat="1" ht="12.75"/>
    <row r="2907" s="23" customFormat="1" ht="12.75"/>
    <row r="2908" s="23" customFormat="1" ht="12.75"/>
    <row r="2909" s="23" customFormat="1" ht="12.75"/>
    <row r="2910" s="23" customFormat="1" ht="12.75"/>
    <row r="2911" s="23" customFormat="1" ht="12.75"/>
    <row r="2912" s="23" customFormat="1" ht="12.75"/>
    <row r="2913" s="23" customFormat="1" ht="12.75"/>
    <row r="2914" s="23" customFormat="1" ht="12.75"/>
    <row r="2915" s="23" customFormat="1" ht="12.75"/>
    <row r="2916" s="23" customFormat="1" ht="12.75"/>
    <row r="2917" s="23" customFormat="1" ht="12.75"/>
    <row r="2918" s="23" customFormat="1" ht="12.75"/>
    <row r="2919" s="23" customFormat="1" ht="12.75"/>
    <row r="2920" s="23" customFormat="1" ht="12.75"/>
    <row r="2921" s="23" customFormat="1" ht="12.75"/>
    <row r="2922" s="23" customFormat="1" ht="12.75"/>
    <row r="2923" s="23" customFormat="1" ht="12.75"/>
    <row r="2924" s="23" customFormat="1" ht="12.75"/>
    <row r="2925" s="23" customFormat="1" ht="12.75"/>
    <row r="2926" s="23" customFormat="1" ht="12.75"/>
    <row r="2927" s="23" customFormat="1" ht="12.75"/>
    <row r="2928" s="23" customFormat="1" ht="12.75"/>
    <row r="2929" s="23" customFormat="1" ht="12.75"/>
    <row r="2930" s="23" customFormat="1" ht="12.75"/>
    <row r="2931" s="23" customFormat="1" ht="12.75"/>
    <row r="2932" s="23" customFormat="1" ht="12.75"/>
    <row r="2933" s="23" customFormat="1" ht="12.75"/>
    <row r="2934" s="23" customFormat="1" ht="12.75"/>
    <row r="2935" s="23" customFormat="1" ht="12.75"/>
    <row r="2936" s="23" customFormat="1" ht="12.75"/>
    <row r="2937" s="23" customFormat="1" ht="12.75"/>
    <row r="2938" s="23" customFormat="1" ht="12.75"/>
    <row r="2939" s="23" customFormat="1" ht="12.75"/>
    <row r="2940" s="23" customFormat="1" ht="12.75"/>
    <row r="2941" s="23" customFormat="1" ht="12.75"/>
    <row r="2942" s="23" customFormat="1" ht="12.75"/>
    <row r="2943" s="23" customFormat="1" ht="12.75"/>
    <row r="2944" s="23" customFormat="1" ht="12.75"/>
    <row r="2945" s="23" customFormat="1" ht="12.75"/>
    <row r="2946" s="23" customFormat="1" ht="12.75"/>
    <row r="2947" s="23" customFormat="1" ht="12.75"/>
    <row r="2948" s="23" customFormat="1" ht="12.75"/>
    <row r="2949" s="23" customFormat="1" ht="12.75"/>
    <row r="2950" s="23" customFormat="1" ht="12.75"/>
    <row r="2951" s="23" customFormat="1" ht="12.75"/>
    <row r="2952" s="23" customFormat="1" ht="12.75"/>
    <row r="2953" s="23" customFormat="1" ht="12.75"/>
    <row r="2954" s="23" customFormat="1" ht="12.75"/>
    <row r="2955" s="23" customFormat="1" ht="12.75"/>
    <row r="2956" s="23" customFormat="1" ht="12.75"/>
    <row r="2957" s="23" customFormat="1" ht="12.75"/>
    <row r="2958" s="23" customFormat="1" ht="12.75"/>
    <row r="2959" s="23" customFormat="1" ht="12.75"/>
    <row r="2960" s="23" customFormat="1" ht="12.75"/>
    <row r="2961" s="23" customFormat="1" ht="12.75"/>
    <row r="2962" s="23" customFormat="1" ht="12.75"/>
    <row r="2963" s="23" customFormat="1" ht="12.75"/>
    <row r="2964" s="23" customFormat="1" ht="12.75"/>
    <row r="2965" s="23" customFormat="1" ht="12.75"/>
    <row r="2966" s="23" customFormat="1" ht="12.75"/>
    <row r="2967" s="23" customFormat="1" ht="12.75"/>
    <row r="2968" s="23" customFormat="1" ht="12.75"/>
    <row r="2969" s="23" customFormat="1" ht="12.75"/>
    <row r="2970" s="23" customFormat="1" ht="12.75"/>
    <row r="2971" s="23" customFormat="1" ht="12.75"/>
    <row r="2972" s="23" customFormat="1" ht="12.75"/>
    <row r="2973" s="23" customFormat="1" ht="12.75"/>
    <row r="2974" s="23" customFormat="1" ht="12.75"/>
    <row r="2975" s="23" customFormat="1" ht="12.75"/>
    <row r="2976" s="23" customFormat="1" ht="12.75"/>
    <row r="2977" s="23" customFormat="1" ht="12.75"/>
    <row r="2978" s="23" customFormat="1" ht="12.75"/>
    <row r="2979" s="23" customFormat="1" ht="12.75"/>
    <row r="2980" s="23" customFormat="1" ht="12.75"/>
    <row r="2981" s="23" customFormat="1" ht="12.75"/>
    <row r="2982" s="23" customFormat="1" ht="12.75"/>
    <row r="2983" s="23" customFormat="1" ht="12.75"/>
    <row r="2984" s="23" customFormat="1" ht="12.75"/>
    <row r="2985" s="23" customFormat="1" ht="12.75"/>
    <row r="2986" s="23" customFormat="1" ht="12.75"/>
    <row r="2987" s="23" customFormat="1" ht="12.75"/>
    <row r="2988" s="23" customFormat="1" ht="12.75"/>
    <row r="2989" s="23" customFormat="1" ht="12.75"/>
    <row r="2990" s="23" customFormat="1" ht="12.75"/>
    <row r="2991" s="23" customFormat="1" ht="12.75"/>
    <row r="2992" s="23" customFormat="1" ht="12.75"/>
    <row r="2993" s="23" customFormat="1" ht="12.75"/>
    <row r="2994" s="23" customFormat="1" ht="12.75"/>
    <row r="2995" s="23" customFormat="1" ht="12.75"/>
    <row r="2996" s="23" customFormat="1" ht="12.75"/>
    <row r="2997" s="23" customFormat="1" ht="12.75"/>
    <row r="2998" s="23" customFormat="1" ht="12.75"/>
    <row r="2999" s="23" customFormat="1" ht="12.75"/>
    <row r="3000" s="23" customFormat="1" ht="12.75"/>
    <row r="3001" s="23" customFormat="1" ht="12.75"/>
    <row r="3002" s="23" customFormat="1" ht="12.75"/>
    <row r="3003" s="23" customFormat="1" ht="12.75"/>
    <row r="3004" s="23" customFormat="1" ht="12.75"/>
    <row r="3005" s="23" customFormat="1" ht="12.75"/>
    <row r="3006" s="23" customFormat="1" ht="12.75"/>
    <row r="3007" s="23" customFormat="1" ht="12.75"/>
    <row r="3008" s="23" customFormat="1" ht="12.75"/>
    <row r="3009" s="23" customFormat="1" ht="12.75"/>
    <row r="3010" s="23" customFormat="1" ht="12.75"/>
    <row r="3011" s="23" customFormat="1" ht="12.75"/>
    <row r="3012" s="23" customFormat="1" ht="12.75"/>
    <row r="3013" s="23" customFormat="1" ht="12.75"/>
    <row r="3014" s="23" customFormat="1" ht="12.75"/>
    <row r="3015" s="23" customFormat="1" ht="12.75"/>
    <row r="3016" s="23" customFormat="1" ht="12.75"/>
    <row r="3017" s="23" customFormat="1" ht="12.75"/>
    <row r="3018" s="23" customFormat="1" ht="12.75"/>
    <row r="3019" s="23" customFormat="1" ht="12.75"/>
    <row r="3020" s="23" customFormat="1" ht="12.75"/>
    <row r="3021" s="23" customFormat="1" ht="12.75"/>
    <row r="3022" s="23" customFormat="1" ht="12.75"/>
    <row r="3023" s="23" customFormat="1" ht="12.75"/>
    <row r="3024" s="23" customFormat="1" ht="12.75"/>
    <row r="3025" s="23" customFormat="1" ht="12.75"/>
    <row r="3026" s="23" customFormat="1" ht="12.75"/>
    <row r="3027" s="23" customFormat="1" ht="12.75"/>
    <row r="3028" s="23" customFormat="1" ht="12.75"/>
    <row r="3029" s="23" customFormat="1" ht="12.75"/>
    <row r="3030" s="23" customFormat="1" ht="12.75"/>
    <row r="3031" s="23" customFormat="1" ht="12.75"/>
    <row r="3032" s="23" customFormat="1" ht="12.75"/>
    <row r="3033" s="23" customFormat="1" ht="12.75"/>
    <row r="3034" s="23" customFormat="1" ht="12.75"/>
    <row r="3035" s="23" customFormat="1" ht="12.75"/>
    <row r="3036" s="23" customFormat="1" ht="12.75"/>
    <row r="3037" s="23" customFormat="1" ht="12.75"/>
    <row r="3038" s="23" customFormat="1" ht="12.75"/>
    <row r="3039" s="23" customFormat="1" ht="12.75"/>
    <row r="3040" s="23" customFormat="1" ht="12.75"/>
    <row r="3041" s="23" customFormat="1" ht="12.75"/>
    <row r="3042" s="23" customFormat="1" ht="12.75"/>
    <row r="3043" s="23" customFormat="1" ht="12.75"/>
    <row r="3044" s="23" customFormat="1" ht="12.75"/>
    <row r="3045" s="23" customFormat="1" ht="12.75"/>
    <row r="3046" s="23" customFormat="1" ht="12.75"/>
    <row r="3047" s="23" customFormat="1" ht="12.75"/>
    <row r="3048" s="23" customFormat="1" ht="12.75"/>
    <row r="3049" s="23" customFormat="1" ht="12.75"/>
    <row r="3050" s="23" customFormat="1" ht="12.75"/>
    <row r="3051" s="23" customFormat="1" ht="12.75"/>
    <row r="3052" s="23" customFormat="1" ht="12.75"/>
    <row r="3053" s="23" customFormat="1" ht="12.75"/>
    <row r="3054" s="23" customFormat="1" ht="12.75"/>
    <row r="3055" s="23" customFormat="1" ht="12.75"/>
    <row r="3056" s="23" customFormat="1" ht="12.75"/>
    <row r="3057" s="23" customFormat="1" ht="12.75"/>
    <row r="3058" s="23" customFormat="1" ht="12.75"/>
    <row r="3059" s="23" customFormat="1" ht="12.75"/>
    <row r="3060" s="23" customFormat="1" ht="12.75"/>
    <row r="3061" s="23" customFormat="1" ht="12.75"/>
    <row r="3062" s="23" customFormat="1" ht="12.75"/>
    <row r="3063" s="23" customFormat="1" ht="12.75"/>
    <row r="3064" s="23" customFormat="1" ht="12.75"/>
    <row r="3065" s="23" customFormat="1" ht="12.75"/>
    <row r="3066" s="23" customFormat="1" ht="12.75"/>
    <row r="3067" s="23" customFormat="1" ht="12.75"/>
    <row r="3068" s="23" customFormat="1" ht="12.75"/>
    <row r="3069" s="23" customFormat="1" ht="12.75"/>
    <row r="3070" s="23" customFormat="1" ht="12.75"/>
    <row r="3071" s="23" customFormat="1" ht="12.75"/>
    <row r="3072" s="23" customFormat="1" ht="12.75"/>
    <row r="3073" s="23" customFormat="1" ht="12.75"/>
    <row r="3074" s="23" customFormat="1" ht="12.75"/>
    <row r="3075" s="23" customFormat="1" ht="12.75"/>
    <row r="3076" s="23" customFormat="1" ht="12.75"/>
    <row r="3077" s="23" customFormat="1" ht="12.75"/>
    <row r="3078" s="23" customFormat="1" ht="12.75"/>
    <row r="3079" s="23" customFormat="1" ht="12.75"/>
    <row r="3080" s="23" customFormat="1" ht="12.75"/>
    <row r="3081" s="23" customFormat="1" ht="12.75"/>
    <row r="3082" s="23" customFormat="1" ht="12.75"/>
    <row r="3083" s="23" customFormat="1" ht="12.75"/>
    <row r="3084" s="23" customFormat="1" ht="12.75"/>
    <row r="3085" s="23" customFormat="1" ht="12.75"/>
    <row r="3086" s="23" customFormat="1" ht="12.75"/>
    <row r="3087" s="23" customFormat="1" ht="12.75"/>
    <row r="3088" s="23" customFormat="1" ht="12.75"/>
    <row r="3089" s="23" customFormat="1" ht="12.75"/>
    <row r="3090" s="23" customFormat="1" ht="12.75"/>
    <row r="3091" s="23" customFormat="1" ht="12.75"/>
    <row r="3092" s="23" customFormat="1" ht="12.75"/>
    <row r="3093" s="23" customFormat="1" ht="12.75"/>
    <row r="3094" s="23" customFormat="1" ht="12.75"/>
    <row r="3095" s="23" customFormat="1" ht="12.75"/>
    <row r="3096" s="23" customFormat="1" ht="12.75"/>
    <row r="3097" s="23" customFormat="1" ht="12.75"/>
    <row r="3098" s="23" customFormat="1" ht="12.75"/>
    <row r="3099" s="23" customFormat="1" ht="12.75"/>
    <row r="3100" s="23" customFormat="1" ht="12.75"/>
    <row r="3101" s="23" customFormat="1" ht="12.75"/>
    <row r="3102" s="23" customFormat="1" ht="12.75"/>
    <row r="3103" s="23" customFormat="1" ht="12.75"/>
    <row r="3104" s="23" customFormat="1" ht="12.75"/>
    <row r="3105" s="23" customFormat="1" ht="12.75"/>
    <row r="3106" s="23" customFormat="1" ht="12.75"/>
    <row r="3107" s="23" customFormat="1" ht="12.75"/>
    <row r="3108" s="23" customFormat="1" ht="12.75"/>
    <row r="3109" s="23" customFormat="1" ht="12.75"/>
    <row r="3110" s="23" customFormat="1" ht="12.75"/>
    <row r="3111" s="23" customFormat="1" ht="12.75"/>
    <row r="3112" s="23" customFormat="1" ht="12.75"/>
    <row r="3113" s="23" customFormat="1" ht="12.75"/>
    <row r="3114" s="23" customFormat="1" ht="12.75"/>
    <row r="3115" s="23" customFormat="1" ht="12.75"/>
    <row r="3116" s="23" customFormat="1" ht="12.75"/>
    <row r="3117" s="23" customFormat="1" ht="12.75"/>
    <row r="3118" s="23" customFormat="1" ht="12.75"/>
    <row r="3119" s="23" customFormat="1" ht="12.75"/>
    <row r="3120" s="23" customFormat="1" ht="12.75"/>
    <row r="3121" s="23" customFormat="1" ht="12.75"/>
    <row r="3122" s="23" customFormat="1" ht="12.75"/>
    <row r="3123" s="23" customFormat="1" ht="12.75"/>
    <row r="3124" s="23" customFormat="1" ht="12.75"/>
    <row r="3125" s="23" customFormat="1" ht="12.75"/>
    <row r="3126" s="23" customFormat="1" ht="12.75"/>
    <row r="3127" s="23" customFormat="1" ht="12.75"/>
    <row r="3128" s="23" customFormat="1" ht="12.75"/>
    <row r="3129" s="23" customFormat="1" ht="12.75"/>
    <row r="3130" s="23" customFormat="1" ht="12.75"/>
    <row r="3131" s="23" customFormat="1" ht="12.75"/>
    <row r="3132" s="23" customFormat="1" ht="12.75"/>
    <row r="3133" s="23" customFormat="1" ht="12.75"/>
    <row r="3134" s="23" customFormat="1" ht="12.75"/>
    <row r="3135" s="23" customFormat="1" ht="12.75"/>
    <row r="3136" s="23" customFormat="1" ht="12.75"/>
    <row r="3137" s="23" customFormat="1" ht="12.75"/>
    <row r="3138" s="23" customFormat="1" ht="12.75"/>
    <row r="3139" s="23" customFormat="1" ht="12.75"/>
    <row r="3140" s="23" customFormat="1" ht="12.75"/>
    <row r="3141" s="23" customFormat="1" ht="12.75"/>
    <row r="3142" s="23" customFormat="1" ht="12.75"/>
    <row r="3143" s="23" customFormat="1" ht="12.75"/>
    <row r="3144" s="23" customFormat="1" ht="12.75"/>
    <row r="3145" s="23" customFormat="1" ht="12.75"/>
    <row r="3146" s="23" customFormat="1" ht="12.75"/>
    <row r="3147" s="23" customFormat="1" ht="12.75"/>
    <row r="3148" s="23" customFormat="1" ht="12.75"/>
    <row r="3149" s="23" customFormat="1" ht="12.75"/>
    <row r="3150" s="23" customFormat="1" ht="12.75"/>
    <row r="3151" s="23" customFormat="1" ht="12.75"/>
    <row r="3152" s="23" customFormat="1" ht="12.75"/>
    <row r="3153" s="23" customFormat="1" ht="12.75"/>
    <row r="3154" s="23" customFormat="1" ht="12.75"/>
    <row r="3155" s="23" customFormat="1" ht="12.75"/>
    <row r="3156" s="23" customFormat="1" ht="12.75"/>
    <row r="3157" s="23" customFormat="1" ht="12.75"/>
    <row r="3158" s="23" customFormat="1" ht="12.75"/>
    <row r="3159" s="23" customFormat="1" ht="12.75"/>
    <row r="3160" s="23" customFormat="1" ht="12.75"/>
    <row r="3161" s="23" customFormat="1" ht="12.75"/>
    <row r="3162" s="23" customFormat="1" ht="12.75"/>
    <row r="3163" s="23" customFormat="1" ht="12.75"/>
    <row r="3164" s="23" customFormat="1" ht="12.75"/>
    <row r="3165" s="23" customFormat="1" ht="12.75"/>
    <row r="3166" s="23" customFormat="1" ht="12.75"/>
    <row r="3167" s="23" customFormat="1" ht="12.75"/>
    <row r="3168" s="23" customFormat="1" ht="12.75"/>
    <row r="3169" s="23" customFormat="1" ht="12.75"/>
    <row r="3170" s="23" customFormat="1" ht="12.75"/>
    <row r="3171" s="23" customFormat="1" ht="12.75"/>
    <row r="3172" s="23" customFormat="1" ht="12.75"/>
    <row r="3173" s="23" customFormat="1" ht="12.75"/>
    <row r="3174" s="23" customFormat="1" ht="12.75"/>
    <row r="3175" s="23" customFormat="1" ht="12.75"/>
    <row r="3176" s="23" customFormat="1" ht="12.75"/>
    <row r="3177" s="23" customFormat="1" ht="12.75"/>
    <row r="3178" s="23" customFormat="1" ht="12.75"/>
    <row r="3179" s="23" customFormat="1" ht="12.75"/>
    <row r="3180" s="23" customFormat="1" ht="12.75"/>
    <row r="3181" s="23" customFormat="1" ht="12.75"/>
    <row r="3182" s="23" customFormat="1" ht="12.75"/>
    <row r="3183" s="23" customFormat="1" ht="12.75"/>
    <row r="3184" s="23" customFormat="1" ht="12.75"/>
    <row r="3185" s="23" customFormat="1" ht="12.75"/>
    <row r="3186" s="23" customFormat="1" ht="12.75"/>
    <row r="3187" s="23" customFormat="1" ht="12.75"/>
    <row r="3188" s="23" customFormat="1" ht="12.75"/>
    <row r="3189" s="23" customFormat="1" ht="12.75"/>
    <row r="3190" s="23" customFormat="1" ht="12.75"/>
    <row r="3191" s="23" customFormat="1" ht="12.75"/>
    <row r="3192" s="23" customFormat="1" ht="12.75"/>
    <row r="3193" s="23" customFormat="1" ht="12.75"/>
    <row r="3194" s="23" customFormat="1" ht="12.75"/>
    <row r="3195" s="23" customFormat="1" ht="12.75"/>
    <row r="3196" s="23" customFormat="1" ht="12.75"/>
    <row r="3197" s="23" customFormat="1" ht="12.75"/>
    <row r="3198" s="23" customFormat="1" ht="12.75"/>
    <row r="3199" s="23" customFormat="1" ht="12.75"/>
    <row r="3200" s="23" customFormat="1" ht="12.75"/>
    <row r="3201" s="23" customFormat="1" ht="12.75"/>
    <row r="3202" s="23" customFormat="1" ht="12.75"/>
    <row r="3203" s="23" customFormat="1" ht="12.75"/>
    <row r="3204" s="23" customFormat="1" ht="12.75"/>
    <row r="3205" s="23" customFormat="1" ht="12.75"/>
    <row r="3206" s="23" customFormat="1" ht="12.75"/>
    <row r="3207" s="23" customFormat="1" ht="12.75"/>
    <row r="3208" s="23" customFormat="1" ht="12.75"/>
    <row r="3209" s="23" customFormat="1" ht="12.75"/>
    <row r="3210" s="23" customFormat="1" ht="12.75"/>
    <row r="3211" s="23" customFormat="1" ht="12.75"/>
    <row r="3212" s="23" customFormat="1" ht="12.75"/>
    <row r="3213" s="23" customFormat="1" ht="12.75"/>
    <row r="3214" s="23" customFormat="1" ht="12.75"/>
    <row r="3215" s="23" customFormat="1" ht="12.75"/>
    <row r="3216" s="23" customFormat="1" ht="12.75"/>
    <row r="3217" s="23" customFormat="1" ht="12.75"/>
    <row r="3218" s="23" customFormat="1" ht="12.75"/>
    <row r="3219" s="23" customFormat="1" ht="12.75"/>
    <row r="3220" s="23" customFormat="1" ht="12.75"/>
    <row r="3221" s="23" customFormat="1" ht="12.75"/>
    <row r="3222" s="23" customFormat="1" ht="12.75"/>
    <row r="3223" s="23" customFormat="1" ht="12.75"/>
    <row r="3224" s="23" customFormat="1" ht="12.75"/>
    <row r="3225" s="23" customFormat="1" ht="12.75"/>
    <row r="3226" s="23" customFormat="1" ht="12.75"/>
    <row r="3227" s="23" customFormat="1" ht="12.75"/>
    <row r="3228" s="23" customFormat="1" ht="12.75"/>
    <row r="3229" s="23" customFormat="1" ht="12.75"/>
    <row r="3230" s="23" customFormat="1" ht="12.75"/>
    <row r="3231" s="23" customFormat="1" ht="12.75"/>
    <row r="3232" s="23" customFormat="1" ht="12.75"/>
    <row r="3233" s="23" customFormat="1" ht="12.75"/>
    <row r="3234" s="23" customFormat="1" ht="12.75"/>
    <row r="3235" s="23" customFormat="1" ht="12.75"/>
    <row r="3236" s="23" customFormat="1" ht="12.75"/>
    <row r="3237" s="23" customFormat="1" ht="12.75"/>
    <row r="3238" s="23" customFormat="1" ht="12.75"/>
    <row r="3239" s="23" customFormat="1" ht="12.75"/>
    <row r="3240" s="23" customFormat="1" ht="12.75"/>
    <row r="3241" s="23" customFormat="1" ht="12.75"/>
    <row r="3242" s="23" customFormat="1" ht="12.75"/>
    <row r="3243" s="23" customFormat="1" ht="12.75"/>
    <row r="3244" s="23" customFormat="1" ht="12.75"/>
    <row r="3245" s="23" customFormat="1" ht="12.75"/>
    <row r="3246" s="23" customFormat="1" ht="12.75"/>
    <row r="3247" s="23" customFormat="1" ht="12.75"/>
    <row r="3248" s="23" customFormat="1" ht="12.75"/>
    <row r="3249" s="23" customFormat="1" ht="12.75"/>
    <row r="3250" s="23" customFormat="1" ht="12.75"/>
    <row r="3251" s="23" customFormat="1" ht="12.75"/>
    <row r="3252" s="23" customFormat="1" ht="12.75"/>
    <row r="3253" s="23" customFormat="1" ht="12.75"/>
    <row r="3254" s="23" customFormat="1" ht="12.75"/>
    <row r="3255" s="23" customFormat="1" ht="12.75"/>
    <row r="3256" s="23" customFormat="1" ht="12.75"/>
    <row r="3257" s="23" customFormat="1" ht="12.75"/>
    <row r="3258" s="23" customFormat="1" ht="12.75"/>
    <row r="3259" s="23" customFormat="1" ht="12.75"/>
    <row r="3260" s="23" customFormat="1" ht="12.75"/>
    <row r="3261" s="23" customFormat="1" ht="12.75"/>
    <row r="3262" s="23" customFormat="1" ht="12.75"/>
    <row r="3263" s="23" customFormat="1" ht="12.75"/>
    <row r="3264" s="23" customFormat="1" ht="12.75"/>
    <row r="3265" s="23" customFormat="1" ht="12.75"/>
    <row r="3266" s="23" customFormat="1" ht="12.75"/>
    <row r="3267" s="23" customFormat="1" ht="12.75"/>
    <row r="3268" s="23" customFormat="1" ht="12.75"/>
    <row r="3269" s="23" customFormat="1" ht="12.75"/>
    <row r="3270" s="23" customFormat="1" ht="12.75"/>
    <row r="3271" s="23" customFormat="1" ht="12.75"/>
    <row r="3272" s="23" customFormat="1" ht="12.75"/>
    <row r="3273" s="23" customFormat="1" ht="12.75"/>
    <row r="3274" s="23" customFormat="1" ht="12.75"/>
    <row r="3275" s="23" customFormat="1" ht="12.75"/>
    <row r="3276" s="23" customFormat="1" ht="12.75"/>
    <row r="3277" s="23" customFormat="1" ht="12.75"/>
    <row r="3278" s="23" customFormat="1" ht="12.75"/>
    <row r="3279" s="23" customFormat="1" ht="12.75"/>
    <row r="3280" s="23" customFormat="1" ht="12.75"/>
    <row r="3281" s="23" customFormat="1" ht="12.75"/>
    <row r="3282" s="23" customFormat="1" ht="12.75"/>
    <row r="3283" s="23" customFormat="1" ht="12.75"/>
    <row r="3284" s="23" customFormat="1" ht="12.75"/>
    <row r="3285" s="23" customFormat="1" ht="12.75"/>
    <row r="3286" s="23" customFormat="1" ht="12.75"/>
    <row r="3287" s="23" customFormat="1" ht="12.75"/>
    <row r="3288" s="23" customFormat="1" ht="12.75"/>
    <row r="3289" s="23" customFormat="1" ht="12.75"/>
    <row r="3290" s="23" customFormat="1" ht="12.75"/>
    <row r="3291" s="23" customFormat="1" ht="12.75"/>
    <row r="3292" s="23" customFormat="1" ht="12.75"/>
    <row r="3293" s="23" customFormat="1" ht="12.75"/>
    <row r="3294" s="23" customFormat="1" ht="12.75"/>
    <row r="3295" s="23" customFormat="1" ht="12.75"/>
    <row r="3296" s="23" customFormat="1" ht="12.75"/>
    <row r="3297" s="23" customFormat="1" ht="12.75"/>
    <row r="3298" s="23" customFormat="1" ht="12.75"/>
    <row r="3299" s="23" customFormat="1" ht="12.75"/>
    <row r="3300" s="23" customFormat="1" ht="12.75"/>
    <row r="3301" s="23" customFormat="1" ht="12.75"/>
    <row r="3302" s="23" customFormat="1" ht="12.75"/>
    <row r="3303" s="23" customFormat="1" ht="12.75"/>
    <row r="3304" s="23" customFormat="1" ht="12.75"/>
    <row r="3305" s="23" customFormat="1" ht="12.75"/>
    <row r="3306" s="23" customFormat="1" ht="12.75"/>
    <row r="3307" s="23" customFormat="1" ht="12.75"/>
    <row r="3308" s="23" customFormat="1" ht="12.75"/>
    <row r="3309" s="23" customFormat="1" ht="12.75"/>
    <row r="3310" s="23" customFormat="1" ht="12.75"/>
    <row r="3311" s="23" customFormat="1" ht="12.75"/>
    <row r="3312" s="23" customFormat="1" ht="12.75"/>
    <row r="3313" s="23" customFormat="1" ht="12.75"/>
    <row r="3314" s="23" customFormat="1" ht="12.75"/>
    <row r="3315" s="23" customFormat="1" ht="12.75"/>
    <row r="3316" s="23" customFormat="1" ht="12.75"/>
    <row r="3317" s="23" customFormat="1" ht="12.75"/>
    <row r="3318" s="23" customFormat="1" ht="12.75"/>
    <row r="3319" s="23" customFormat="1" ht="12.75"/>
    <row r="3320" s="23" customFormat="1" ht="12.75"/>
    <row r="3321" s="23" customFormat="1" ht="12.75"/>
    <row r="3322" s="23" customFormat="1" ht="12.75"/>
    <row r="3323" s="23" customFormat="1" ht="12.75"/>
    <row r="3324" s="23" customFormat="1" ht="12.75"/>
    <row r="3325" s="23" customFormat="1" ht="12.75"/>
    <row r="3326" s="23" customFormat="1" ht="12.75"/>
    <row r="3327" s="23" customFormat="1" ht="12.75"/>
    <row r="3328" s="23" customFormat="1" ht="12.75"/>
    <row r="3329" s="23" customFormat="1" ht="12.75"/>
    <row r="3330" s="23" customFormat="1" ht="12.75"/>
    <row r="3331" s="23" customFormat="1" ht="12.75"/>
    <row r="3332" s="23" customFormat="1" ht="12.75"/>
    <row r="3333" s="23" customFormat="1" ht="12.75"/>
    <row r="3334" s="23" customFormat="1" ht="12.75"/>
    <row r="3335" s="23" customFormat="1" ht="12.75"/>
    <row r="3336" s="23" customFormat="1" ht="12.75"/>
    <row r="3337" s="23" customFormat="1" ht="12.75"/>
    <row r="3338" s="23" customFormat="1" ht="12.75"/>
    <row r="3339" s="23" customFormat="1" ht="12.75"/>
    <row r="3340" s="23" customFormat="1" ht="12.75"/>
    <row r="3341" s="23" customFormat="1" ht="12.75"/>
    <row r="3342" s="23" customFormat="1" ht="12.75"/>
    <row r="3343" s="23" customFormat="1" ht="12.75"/>
    <row r="3344" s="23" customFormat="1" ht="12.75"/>
    <row r="3345" s="23" customFormat="1" ht="12.75"/>
    <row r="3346" s="23" customFormat="1" ht="12.75"/>
    <row r="3347" s="23" customFormat="1" ht="12.75"/>
    <row r="3348" s="23" customFormat="1" ht="12.75"/>
    <row r="3349" s="23" customFormat="1" ht="12.75"/>
    <row r="3350" s="23" customFormat="1" ht="12.75"/>
    <row r="3351" s="23" customFormat="1" ht="12.75"/>
    <row r="3352" s="23" customFormat="1" ht="12.75"/>
    <row r="3353" s="23" customFormat="1" ht="12.75"/>
    <row r="3354" s="23" customFormat="1" ht="12.75"/>
    <row r="3355" s="23" customFormat="1" ht="12.75"/>
    <row r="3356" s="23" customFormat="1" ht="12.75"/>
    <row r="3357" s="23" customFormat="1" ht="12.75"/>
    <row r="3358" s="23" customFormat="1" ht="12.75"/>
    <row r="3359" s="23" customFormat="1" ht="12.75"/>
    <row r="3360" s="23" customFormat="1" ht="12.75"/>
    <row r="3361" s="23" customFormat="1" ht="12.75"/>
    <row r="3362" s="23" customFormat="1" ht="12.75"/>
    <row r="3363" s="23" customFormat="1" ht="12.75"/>
    <row r="3364" s="23" customFormat="1" ht="12.75"/>
    <row r="3365" s="23" customFormat="1" ht="12.75"/>
    <row r="3366" s="23" customFormat="1" ht="12.75"/>
    <row r="3367" s="23" customFormat="1" ht="12.75"/>
    <row r="3368" s="23" customFormat="1" ht="12.75"/>
    <row r="3369" s="23" customFormat="1" ht="12.75"/>
    <row r="3370" s="23" customFormat="1" ht="12.75"/>
    <row r="3371" s="23" customFormat="1" ht="12.75"/>
    <row r="3372" s="23" customFormat="1" ht="12.75"/>
    <row r="3373" s="23" customFormat="1" ht="12.75"/>
    <row r="3374" s="23" customFormat="1" ht="12.75"/>
    <row r="3375" s="23" customFormat="1" ht="12.75"/>
    <row r="3376" s="23" customFormat="1" ht="12.75"/>
    <row r="3377" s="23" customFormat="1" ht="12.75"/>
    <row r="3378" s="23" customFormat="1" ht="12.75"/>
    <row r="3379" s="23" customFormat="1" ht="12.75"/>
    <row r="3380" s="23" customFormat="1" ht="12.75"/>
    <row r="3381" s="23" customFormat="1" ht="12.75"/>
    <row r="3382" s="23" customFormat="1" ht="12.75"/>
    <row r="3383" s="23" customFormat="1" ht="12.75"/>
    <row r="3384" s="23" customFormat="1" ht="12.75"/>
    <row r="3385" s="23" customFormat="1" ht="12.75"/>
    <row r="3386" s="23" customFormat="1" ht="12.75"/>
    <row r="3387" s="23" customFormat="1" ht="12.75"/>
    <row r="3388" s="23" customFormat="1" ht="12.75"/>
    <row r="3389" s="23" customFormat="1" ht="12.75"/>
    <row r="3390" s="23" customFormat="1" ht="12.75"/>
    <row r="3391" s="23" customFormat="1" ht="12.75"/>
    <row r="3392" s="23" customFormat="1" ht="12.75"/>
    <row r="3393" s="23" customFormat="1" ht="12.75"/>
    <row r="3394" s="23" customFormat="1" ht="12.75"/>
    <row r="3395" s="23" customFormat="1" ht="12.75"/>
    <row r="3396" s="23" customFormat="1" ht="12.75"/>
    <row r="3397" s="23" customFormat="1" ht="12.75"/>
    <row r="3398" s="23" customFormat="1" ht="12.75"/>
    <row r="3399" s="23" customFormat="1" ht="12.75"/>
    <row r="3400" s="23" customFormat="1" ht="12.75"/>
    <row r="3401" s="23" customFormat="1" ht="12.75"/>
    <row r="3402" s="23" customFormat="1" ht="12.75"/>
    <row r="3403" s="23" customFormat="1" ht="12.75"/>
    <row r="3404" s="23" customFormat="1" ht="12.75"/>
    <row r="3405" s="23" customFormat="1" ht="12.75"/>
    <row r="3406" s="23" customFormat="1" ht="12.75"/>
    <row r="3407" s="23" customFormat="1" ht="12.75"/>
    <row r="3408" s="23" customFormat="1" ht="12.75"/>
    <row r="3409" s="23" customFormat="1" ht="12.75"/>
    <row r="3410" s="23" customFormat="1" ht="12.75"/>
    <row r="3411" s="23" customFormat="1" ht="12.75"/>
    <row r="3412" s="23" customFormat="1" ht="12.75"/>
    <row r="3413" s="23" customFormat="1" ht="12.75"/>
    <row r="3414" s="23" customFormat="1" ht="12.75"/>
    <row r="3415" s="23" customFormat="1" ht="12.75"/>
    <row r="3416" s="23" customFormat="1" ht="12.75"/>
    <row r="3417" s="23" customFormat="1" ht="12.75"/>
    <row r="3418" s="23" customFormat="1" ht="12.75"/>
    <row r="3419" s="23" customFormat="1" ht="12.75"/>
    <row r="3420" s="23" customFormat="1" ht="12.75"/>
    <row r="3421" s="23" customFormat="1" ht="12.75"/>
    <row r="3422" s="23" customFormat="1" ht="12.75"/>
    <row r="3423" s="23" customFormat="1" ht="12.75"/>
    <row r="3424" s="23" customFormat="1" ht="12.75"/>
    <row r="3425" s="23" customFormat="1" ht="12.75"/>
    <row r="3426" s="23" customFormat="1" ht="12.75"/>
    <row r="3427" s="23" customFormat="1" ht="12.75"/>
    <row r="3428" s="23" customFormat="1" ht="12.75"/>
    <row r="3429" s="23" customFormat="1" ht="12.75"/>
    <row r="3430" s="23" customFormat="1" ht="12.75"/>
    <row r="3431" s="23" customFormat="1" ht="12.75"/>
    <row r="3432" s="23" customFormat="1" ht="12.75"/>
    <row r="3433" s="23" customFormat="1" ht="12.75"/>
    <row r="3434" s="23" customFormat="1" ht="12.75"/>
    <row r="3435" s="23" customFormat="1" ht="12.75"/>
    <row r="3436" s="23" customFormat="1" ht="12.75"/>
    <row r="3437" s="23" customFormat="1" ht="12.75"/>
    <row r="3438" s="23" customFormat="1" ht="12.75"/>
    <row r="3439" s="23" customFormat="1" ht="12.75"/>
    <row r="3440" s="23" customFormat="1" ht="12.75"/>
    <row r="3441" s="23" customFormat="1" ht="12.75"/>
    <row r="3442" s="23" customFormat="1" ht="12.75"/>
    <row r="3443" s="23" customFormat="1" ht="12.75"/>
    <row r="3444" s="23" customFormat="1" ht="12.75"/>
    <row r="3445" s="23" customFormat="1" ht="12.75"/>
    <row r="3446" s="23" customFormat="1" ht="12.75"/>
    <row r="3447" s="23" customFormat="1" ht="12.75"/>
    <row r="3448" s="23" customFormat="1" ht="12.75"/>
    <row r="3449" s="23" customFormat="1" ht="12.75"/>
    <row r="3450" s="23" customFormat="1" ht="12.75"/>
    <row r="3451" s="23" customFormat="1" ht="12.75"/>
    <row r="3452" s="23" customFormat="1" ht="12.75"/>
    <row r="3453" s="23" customFormat="1" ht="12.75"/>
    <row r="3454" s="23" customFormat="1" ht="12.75"/>
    <row r="3455" s="23" customFormat="1" ht="12.75"/>
    <row r="3456" s="23" customFormat="1" ht="12.75"/>
    <row r="3457" s="23" customFormat="1" ht="12.75"/>
    <row r="3458" s="23" customFormat="1" ht="12.75"/>
    <row r="3459" s="23" customFormat="1" ht="12.75"/>
    <row r="3460" s="23" customFormat="1" ht="12.75"/>
    <row r="3461" s="23" customFormat="1" ht="12.75"/>
    <row r="3462" s="23" customFormat="1" ht="12.75"/>
    <row r="3463" s="23" customFormat="1" ht="12.75"/>
    <row r="3464" s="23" customFormat="1" ht="12.75"/>
    <row r="3465" s="23" customFormat="1" ht="12.75"/>
    <row r="3466" s="23" customFormat="1" ht="12.75"/>
    <row r="3467" s="23" customFormat="1" ht="12.75"/>
    <row r="3468" s="23" customFormat="1" ht="12.75"/>
    <row r="3469" s="23" customFormat="1" ht="12.75"/>
    <row r="3470" s="23" customFormat="1" ht="12.75"/>
    <row r="3471" s="23" customFormat="1" ht="12.75"/>
    <row r="3472" s="23" customFormat="1" ht="12.75"/>
    <row r="3473" s="23" customFormat="1" ht="12.75"/>
    <row r="3474" s="23" customFormat="1" ht="12.75"/>
    <row r="3475" s="23" customFormat="1" ht="12.75"/>
    <row r="3476" s="23" customFormat="1" ht="12.75"/>
    <row r="3477" s="23" customFormat="1" ht="12.75"/>
    <row r="3478" s="23" customFormat="1" ht="12.75"/>
    <row r="3479" s="23" customFormat="1" ht="12.75"/>
    <row r="3480" s="23" customFormat="1" ht="12.75"/>
    <row r="3481" s="23" customFormat="1" ht="12.75"/>
    <row r="3482" s="23" customFormat="1" ht="12.75"/>
    <row r="3483" s="23" customFormat="1" ht="12.75"/>
    <row r="3484" s="23" customFormat="1" ht="12.75"/>
    <row r="3485" s="23" customFormat="1" ht="12.75"/>
    <row r="3486" s="23" customFormat="1" ht="12.75"/>
    <row r="3487" s="23" customFormat="1" ht="12.75"/>
    <row r="3488" s="23" customFormat="1" ht="12.75"/>
    <row r="3489" s="23" customFormat="1" ht="12.75"/>
    <row r="3490" s="23" customFormat="1" ht="12.75"/>
    <row r="3491" s="23" customFormat="1" ht="12.75"/>
    <row r="3492" s="23" customFormat="1" ht="12.75"/>
    <row r="3493" s="23" customFormat="1" ht="12.75"/>
    <row r="3494" s="23" customFormat="1" ht="12.75"/>
    <row r="3495" s="23" customFormat="1" ht="12.75"/>
    <row r="3496" s="23" customFormat="1" ht="12.75"/>
    <row r="3497" s="23" customFormat="1" ht="12.75"/>
    <row r="3498" s="23" customFormat="1" ht="12.75"/>
    <row r="3499" s="23" customFormat="1" ht="12.75"/>
    <row r="3500" s="23" customFormat="1" ht="12.75"/>
    <row r="3501" s="23" customFormat="1" ht="12.75"/>
    <row r="3502" s="23" customFormat="1" ht="12.75"/>
    <row r="3503" s="23" customFormat="1" ht="12.75"/>
    <row r="3504" s="23" customFormat="1" ht="12.75"/>
    <row r="3505" s="23" customFormat="1" ht="12.75"/>
    <row r="3506" s="23" customFormat="1" ht="12.75"/>
    <row r="3507" s="23" customFormat="1" ht="12.75"/>
    <row r="3508" s="23" customFormat="1" ht="12.75"/>
    <row r="3509" s="23" customFormat="1" ht="12.75"/>
    <row r="3510" s="23" customFormat="1" ht="12.75"/>
    <row r="3511" s="23" customFormat="1" ht="12.75"/>
    <row r="3512" s="23" customFormat="1" ht="12.75"/>
    <row r="3513" s="23" customFormat="1" ht="12.75"/>
    <row r="3514" s="23" customFormat="1" ht="12.75"/>
    <row r="3515" s="23" customFormat="1" ht="12.75"/>
    <row r="3516" s="23" customFormat="1" ht="12.75"/>
    <row r="3517" s="23" customFormat="1" ht="12.75"/>
    <row r="3518" s="23" customFormat="1" ht="12.75"/>
    <row r="3519" s="23" customFormat="1" ht="12.75"/>
    <row r="3520" s="23" customFormat="1" ht="12.75"/>
    <row r="3521" s="23" customFormat="1" ht="12.75"/>
    <row r="3522" s="23" customFormat="1" ht="12.75"/>
    <row r="3523" s="23" customFormat="1" ht="12.75"/>
    <row r="3524" s="23" customFormat="1" ht="12.75"/>
    <row r="3525" s="23" customFormat="1" ht="12.75"/>
    <row r="3526" s="23" customFormat="1" ht="12.75"/>
    <row r="3527" s="23" customFormat="1" ht="12.75"/>
    <row r="3528" s="23" customFormat="1" ht="12.75"/>
    <row r="3529" s="23" customFormat="1" ht="12.75"/>
    <row r="3530" s="23" customFormat="1" ht="12.75"/>
    <row r="3531" s="23" customFormat="1" ht="12.75"/>
    <row r="3532" s="23" customFormat="1" ht="12.75"/>
    <row r="3533" s="23" customFormat="1" ht="12.75"/>
    <row r="3534" s="23" customFormat="1" ht="12.75"/>
    <row r="3535" s="23" customFormat="1" ht="12.75"/>
    <row r="3536" s="23" customFormat="1" ht="12.75"/>
    <row r="3537" s="23" customFormat="1" ht="12.75"/>
    <row r="3538" s="23" customFormat="1" ht="12.75"/>
    <row r="3539" s="23" customFormat="1" ht="12.75"/>
    <row r="3540" s="23" customFormat="1" ht="12.75"/>
    <row r="3541" s="23" customFormat="1" ht="12.75"/>
    <row r="3542" s="23" customFormat="1" ht="12.75"/>
    <row r="3543" s="23" customFormat="1" ht="12.75"/>
    <row r="3544" s="23" customFormat="1" ht="12.75"/>
    <row r="3545" s="23" customFormat="1" ht="12.75"/>
    <row r="3546" s="23" customFormat="1" ht="12.75"/>
    <row r="3547" s="23" customFormat="1" ht="12.75"/>
    <row r="3548" s="23" customFormat="1" ht="12.75"/>
    <row r="3549" s="23" customFormat="1" ht="12.75"/>
    <row r="3550" s="23" customFormat="1" ht="12.75"/>
    <row r="3551" s="23" customFormat="1" ht="12.75"/>
    <row r="3552" s="23" customFormat="1" ht="12.75"/>
    <row r="3553" s="23" customFormat="1" ht="12.75"/>
    <row r="3554" s="23" customFormat="1" ht="12.75"/>
    <row r="3555" s="23" customFormat="1" ht="12.75"/>
    <row r="3556" s="23" customFormat="1" ht="12.75"/>
    <row r="3557" s="23" customFormat="1" ht="12.75"/>
    <row r="3558" s="23" customFormat="1" ht="12.75"/>
    <row r="3559" s="23" customFormat="1" ht="12.75"/>
    <row r="3560" s="23" customFormat="1" ht="12.75"/>
    <row r="3561" s="23" customFormat="1" ht="12.75"/>
    <row r="3562" s="23" customFormat="1" ht="12.75"/>
    <row r="3563" s="23" customFormat="1" ht="12.75"/>
    <row r="3564" s="23" customFormat="1" ht="12.75"/>
    <row r="3565" s="23" customFormat="1" ht="12.75"/>
    <row r="3566" s="23" customFormat="1" ht="12.75"/>
    <row r="3567" s="23" customFormat="1" ht="12.75"/>
    <row r="3568" s="23" customFormat="1" ht="12.75"/>
    <row r="3569" s="23" customFormat="1" ht="12.75"/>
    <row r="3570" s="23" customFormat="1" ht="12.75"/>
    <row r="3571" s="23" customFormat="1" ht="12.75"/>
    <row r="3572" s="23" customFormat="1" ht="12.75"/>
    <row r="3573" s="23" customFormat="1" ht="12.75"/>
    <row r="3574" s="23" customFormat="1" ht="12.75"/>
    <row r="3575" s="23" customFormat="1" ht="12.75"/>
    <row r="3576" s="23" customFormat="1" ht="12.75"/>
    <row r="3577" s="23" customFormat="1" ht="12.75"/>
    <row r="3578" s="23" customFormat="1" ht="12.75"/>
    <row r="3579" s="23" customFormat="1" ht="12.75"/>
    <row r="3580" s="23" customFormat="1" ht="12.75"/>
    <row r="3581" s="23" customFormat="1" ht="12.75"/>
    <row r="3582" s="23" customFormat="1" ht="12.75"/>
    <row r="3583" s="23" customFormat="1" ht="12.75"/>
    <row r="3584" s="23" customFormat="1" ht="12.75"/>
    <row r="3585" s="23" customFormat="1" ht="12.75"/>
    <row r="3586" s="23" customFormat="1" ht="12.75"/>
    <row r="3587" s="23" customFormat="1" ht="12.75"/>
    <row r="3588" s="23" customFormat="1" ht="12.75"/>
    <row r="3589" s="23" customFormat="1" ht="12.75"/>
    <row r="3590" s="23" customFormat="1" ht="12.75"/>
    <row r="3591" s="23" customFormat="1" ht="12.75"/>
    <row r="3592" s="23" customFormat="1" ht="12.75"/>
    <row r="3593" s="23" customFormat="1" ht="12.75"/>
    <row r="3594" s="23" customFormat="1" ht="12.75"/>
    <row r="3595" s="23" customFormat="1" ht="12.75"/>
    <row r="3596" s="23" customFormat="1" ht="12.75"/>
    <row r="3597" s="23" customFormat="1" ht="12.75"/>
    <row r="3598" s="23" customFormat="1" ht="12.75"/>
    <row r="3599" s="23" customFormat="1" ht="12.75"/>
    <row r="3600" s="23" customFormat="1" ht="12.75"/>
    <row r="3601" s="23" customFormat="1" ht="12.75"/>
    <row r="3602" s="23" customFormat="1" ht="12.75"/>
    <row r="3603" s="23" customFormat="1" ht="12.75"/>
    <row r="3604" s="23" customFormat="1" ht="12.75"/>
    <row r="3605" s="23" customFormat="1" ht="12.75"/>
    <row r="3606" s="23" customFormat="1" ht="12.75"/>
    <row r="3607" s="23" customFormat="1" ht="12.75"/>
    <row r="3608" s="23" customFormat="1" ht="12.75"/>
    <row r="3609" s="23" customFormat="1" ht="12.75"/>
    <row r="3610" s="23" customFormat="1" ht="12.75"/>
    <row r="3611" s="23" customFormat="1" ht="12.75"/>
    <row r="3612" s="23" customFormat="1" ht="12.75"/>
    <row r="3613" s="23" customFormat="1" ht="12.75"/>
    <row r="3614" s="23" customFormat="1" ht="12.75"/>
    <row r="3615" s="23" customFormat="1" ht="12.75"/>
    <row r="3616" s="23" customFormat="1" ht="12.75"/>
    <row r="3617" s="23" customFormat="1" ht="12.75"/>
    <row r="3618" s="23" customFormat="1" ht="12.75"/>
    <row r="3619" s="23" customFormat="1" ht="12.75"/>
    <row r="3620" s="23" customFormat="1" ht="12.75"/>
    <row r="3621" s="23" customFormat="1" ht="12.75"/>
    <row r="3622" s="23" customFormat="1" ht="12.75"/>
    <row r="3623" s="23" customFormat="1" ht="12.75"/>
    <row r="3624" s="23" customFormat="1" ht="12.75"/>
    <row r="3625" s="23" customFormat="1" ht="12.75"/>
    <row r="3626" s="23" customFormat="1" ht="12.75"/>
    <row r="3627" s="23" customFormat="1" ht="12.75"/>
    <row r="3628" s="23" customFormat="1" ht="12.75"/>
    <row r="3629" s="23" customFormat="1" ht="12.75"/>
    <row r="3630" s="23" customFormat="1" ht="12.75"/>
    <row r="3631" s="23" customFormat="1" ht="12.75"/>
    <row r="3632" s="23" customFormat="1" ht="12.75"/>
    <row r="3633" s="23" customFormat="1" ht="12.75"/>
    <row r="3634" s="23" customFormat="1" ht="12.75"/>
    <row r="3635" s="23" customFormat="1" ht="12.75"/>
    <row r="3636" s="23" customFormat="1" ht="12.75"/>
    <row r="3637" s="23" customFormat="1" ht="12.75"/>
    <row r="3638" s="23" customFormat="1" ht="12.75"/>
    <row r="3639" s="23" customFormat="1" ht="12.75"/>
    <row r="3640" s="23" customFormat="1" ht="12.75"/>
    <row r="3641" s="23" customFormat="1" ht="12.75"/>
    <row r="3642" s="23" customFormat="1" ht="12.75"/>
    <row r="3643" s="23" customFormat="1" ht="12.75"/>
    <row r="3644" s="23" customFormat="1" ht="12.75"/>
    <row r="3645" s="23" customFormat="1" ht="12.75"/>
    <row r="3646" s="23" customFormat="1" ht="12.75"/>
    <row r="3647" s="23" customFormat="1" ht="12.75"/>
    <row r="3648" s="23" customFormat="1" ht="12.75"/>
    <row r="3649" s="23" customFormat="1" ht="12.75"/>
    <row r="3650" s="23" customFormat="1" ht="12.75"/>
    <row r="3651" s="23" customFormat="1" ht="12.75"/>
    <row r="3652" s="23" customFormat="1" ht="12.75"/>
    <row r="3653" s="23" customFormat="1" ht="12.75"/>
    <row r="3654" s="23" customFormat="1" ht="12.75"/>
    <row r="3655" s="23" customFormat="1" ht="12.75"/>
    <row r="3656" s="23" customFormat="1" ht="12.75"/>
    <row r="3657" s="23" customFormat="1" ht="12.75"/>
    <row r="3658" s="23" customFormat="1" ht="12.75"/>
    <row r="3659" s="23" customFormat="1" ht="12.75"/>
    <row r="3660" s="23" customFormat="1" ht="12.75"/>
    <row r="3661" s="23" customFormat="1" ht="12.75"/>
    <row r="3662" s="23" customFormat="1" ht="12.75"/>
    <row r="3663" s="23" customFormat="1" ht="12.75"/>
    <row r="3664" s="23" customFormat="1" ht="12.75"/>
    <row r="3665" s="23" customFormat="1" ht="12.75"/>
    <row r="3666" s="23" customFormat="1" ht="12.75"/>
    <row r="3667" s="23" customFormat="1" ht="12.75"/>
    <row r="3668" s="23" customFormat="1" ht="12.75"/>
    <row r="3669" s="23" customFormat="1" ht="12.75"/>
    <row r="3670" s="23" customFormat="1" ht="12.75"/>
    <row r="3671" s="23" customFormat="1" ht="12.75"/>
    <row r="3672" s="23" customFormat="1" ht="12.75"/>
    <row r="3673" s="23" customFormat="1" ht="12.75"/>
    <row r="3674" s="23" customFormat="1" ht="12.75"/>
    <row r="3675" s="23" customFormat="1" ht="12.75"/>
    <row r="3676" s="23" customFormat="1" ht="12.75"/>
    <row r="3677" s="23" customFormat="1" ht="12.75"/>
    <row r="3678" s="23" customFormat="1" ht="12.75"/>
    <row r="3679" s="23" customFormat="1" ht="12.75"/>
    <row r="3680" s="23" customFormat="1" ht="12.75"/>
    <row r="3681" s="23" customFormat="1" ht="12.75"/>
    <row r="3682" s="23" customFormat="1" ht="12.75"/>
    <row r="3683" s="23" customFormat="1" ht="12.75"/>
    <row r="3684" s="23" customFormat="1" ht="12.75"/>
    <row r="3685" s="23" customFormat="1" ht="12.75"/>
    <row r="3686" s="23" customFormat="1" ht="12.75"/>
    <row r="3687" s="23" customFormat="1" ht="12.75"/>
    <row r="3688" s="23" customFormat="1" ht="12.75"/>
    <row r="3689" s="23" customFormat="1" ht="12.75"/>
    <row r="3690" s="23" customFormat="1" ht="12.75"/>
    <row r="3691" s="23" customFormat="1" ht="12.75"/>
    <row r="3692" s="23" customFormat="1" ht="12.75"/>
    <row r="3693" s="23" customFormat="1" ht="12.75"/>
    <row r="3694" s="23" customFormat="1" ht="12.75"/>
    <row r="3695" s="23" customFormat="1" ht="12.75"/>
    <row r="3696" s="23" customFormat="1" ht="12.75"/>
    <row r="3697" s="23" customFormat="1" ht="12.75"/>
    <row r="3698" s="23" customFormat="1" ht="12.75"/>
    <row r="3699" s="23" customFormat="1" ht="12.75"/>
    <row r="3700" s="23" customFormat="1" ht="12.75"/>
    <row r="3701" s="23" customFormat="1" ht="12.75"/>
    <row r="3702" s="23" customFormat="1" ht="12.75"/>
    <row r="3703" s="23" customFormat="1" ht="12.75"/>
    <row r="3704" s="23" customFormat="1" ht="12.75"/>
    <row r="3705" s="23" customFormat="1" ht="12.75"/>
    <row r="3706" s="23" customFormat="1" ht="12.75"/>
    <row r="3707" s="23" customFormat="1" ht="12.75"/>
    <row r="3708" s="23" customFormat="1" ht="12.75"/>
    <row r="3709" s="23" customFormat="1" ht="12.75"/>
    <row r="3710" s="23" customFormat="1" ht="12.75"/>
    <row r="3711" s="23" customFormat="1" ht="12.75"/>
    <row r="3712" s="23" customFormat="1" ht="12.75"/>
    <row r="3713" s="23" customFormat="1" ht="12.75"/>
    <row r="3714" s="23" customFormat="1" ht="12.75"/>
    <row r="3715" s="23" customFormat="1" ht="12.75"/>
    <row r="3716" s="23" customFormat="1" ht="12.75"/>
    <row r="3717" s="23" customFormat="1" ht="12.75"/>
    <row r="3718" s="23" customFormat="1" ht="12.75"/>
    <row r="3719" s="23" customFormat="1" ht="12.75"/>
    <row r="3720" s="23" customFormat="1" ht="12.75"/>
    <row r="3721" s="23" customFormat="1" ht="12.75"/>
    <row r="3722" s="23" customFormat="1" ht="12.75"/>
    <row r="3723" s="23" customFormat="1" ht="12.75"/>
    <row r="3724" s="23" customFormat="1" ht="12.75"/>
    <row r="3725" s="23" customFormat="1" ht="12.75"/>
    <row r="3726" s="23" customFormat="1" ht="12.75"/>
    <row r="3727" s="23" customFormat="1" ht="12.75"/>
    <row r="3728" s="23" customFormat="1" ht="12.75"/>
    <row r="3729" s="23" customFormat="1" ht="12.75"/>
    <row r="3730" s="23" customFormat="1" ht="12.75"/>
    <row r="3731" s="23" customFormat="1" ht="12.75"/>
    <row r="3732" s="23" customFormat="1" ht="12.75"/>
    <row r="3733" s="23" customFormat="1" ht="12.75"/>
    <row r="3734" s="23" customFormat="1" ht="12.75"/>
    <row r="3735" s="23" customFormat="1" ht="12.75"/>
    <row r="3736" s="23" customFormat="1" ht="12.75"/>
    <row r="3737" s="23" customFormat="1" ht="12.75"/>
    <row r="3738" s="23" customFormat="1" ht="12.75"/>
    <row r="3739" s="23" customFormat="1" ht="12.75"/>
    <row r="3740" s="23" customFormat="1" ht="12.75"/>
    <row r="3741" s="23" customFormat="1" ht="12.75"/>
    <row r="3742" s="23" customFormat="1" ht="12.75"/>
    <row r="3743" s="23" customFormat="1" ht="12.75"/>
    <row r="3744" s="23" customFormat="1" ht="12.75"/>
    <row r="3745" s="23" customFormat="1" ht="12.75"/>
    <row r="3746" s="23" customFormat="1" ht="12.75"/>
    <row r="3747" s="23" customFormat="1" ht="12.75"/>
    <row r="3748" s="23" customFormat="1" ht="12.75"/>
    <row r="3749" s="23" customFormat="1" ht="12.75"/>
    <row r="3750" s="23" customFormat="1" ht="12.75"/>
    <row r="3751" s="23" customFormat="1" ht="12.75"/>
    <row r="3752" s="23" customFormat="1" ht="12.75"/>
    <row r="3753" s="23" customFormat="1" ht="12.75"/>
    <row r="3754" s="23" customFormat="1" ht="12.75"/>
    <row r="3755" s="23" customFormat="1" ht="12.75"/>
    <row r="3756" s="23" customFormat="1" ht="12.75"/>
    <row r="3757" s="23" customFormat="1" ht="12.75"/>
    <row r="3758" s="23" customFormat="1" ht="12.75"/>
    <row r="3759" s="23" customFormat="1" ht="12.75"/>
    <row r="3760" s="23" customFormat="1" ht="12.75"/>
    <row r="3761" s="23" customFormat="1" ht="12.75"/>
    <row r="3762" s="23" customFormat="1" ht="12.75"/>
    <row r="3763" s="23" customFormat="1" ht="12.75"/>
    <row r="3764" s="23" customFormat="1" ht="12.75"/>
    <row r="3765" s="23" customFormat="1" ht="12.75"/>
    <row r="3766" s="23" customFormat="1" ht="12.75"/>
    <row r="3767" s="23" customFormat="1" ht="12.75"/>
    <row r="3768" s="23" customFormat="1" ht="12.75"/>
    <row r="3769" s="23" customFormat="1" ht="12.75"/>
    <row r="3770" s="23" customFormat="1" ht="12.75"/>
    <row r="3771" s="23" customFormat="1" ht="12.75"/>
    <row r="3772" s="23" customFormat="1" ht="12.75"/>
    <row r="3773" s="23" customFormat="1" ht="12.75"/>
    <row r="3774" s="23" customFormat="1" ht="12.75"/>
    <row r="3775" s="23" customFormat="1" ht="12.75"/>
    <row r="3776" s="23" customFormat="1" ht="12.75"/>
    <row r="3777" s="23" customFormat="1" ht="12.75"/>
    <row r="3778" s="23" customFormat="1" ht="12.75"/>
    <row r="3779" s="23" customFormat="1" ht="12.75"/>
    <row r="3780" s="23" customFormat="1" ht="12.75"/>
    <row r="3781" s="23" customFormat="1" ht="12.75"/>
    <row r="3782" s="23" customFormat="1" ht="12.75"/>
    <row r="3783" s="23" customFormat="1" ht="12.75"/>
    <row r="3784" s="23" customFormat="1" ht="12.75"/>
    <row r="3785" s="23" customFormat="1" ht="12.75"/>
    <row r="3786" s="23" customFormat="1" ht="12.75"/>
    <row r="3787" s="23" customFormat="1" ht="12.75"/>
    <row r="3788" s="23" customFormat="1" ht="12.75"/>
    <row r="3789" s="23" customFormat="1" ht="12.75"/>
    <row r="3790" s="23" customFormat="1" ht="12.75"/>
    <row r="3791" s="23" customFormat="1" ht="12.75"/>
    <row r="3792" s="23" customFormat="1" ht="12.75"/>
    <row r="3793" s="23" customFormat="1" ht="12.75"/>
    <row r="3794" s="23" customFormat="1" ht="12.75"/>
    <row r="3795" s="23" customFormat="1" ht="12.75"/>
    <row r="3796" s="23" customFormat="1" ht="12.75"/>
    <row r="3797" s="23" customFormat="1" ht="12.75"/>
    <row r="3798" s="23" customFormat="1" ht="12.75"/>
    <row r="3799" s="23" customFormat="1" ht="12.75"/>
    <row r="3800" s="23" customFormat="1" ht="12.75"/>
    <row r="3801" s="23" customFormat="1" ht="12.75"/>
    <row r="3802" s="23" customFormat="1" ht="12.75"/>
    <row r="3803" s="23" customFormat="1" ht="12.75"/>
    <row r="3804" s="23" customFormat="1" ht="12.75"/>
    <row r="3805" s="23" customFormat="1" ht="12.75"/>
    <row r="3806" s="23" customFormat="1" ht="12.75"/>
    <row r="3807" s="23" customFormat="1" ht="12.75"/>
    <row r="3808" s="23" customFormat="1" ht="12.75"/>
    <row r="3809" s="23" customFormat="1" ht="12.75"/>
    <row r="3810" s="23" customFormat="1" ht="12.75"/>
    <row r="3811" s="23" customFormat="1" ht="12.75"/>
    <row r="3812" s="23" customFormat="1" ht="12.75"/>
    <row r="3813" s="23" customFormat="1" ht="12.75"/>
    <row r="3814" s="23" customFormat="1" ht="12.75"/>
    <row r="3815" s="23" customFormat="1" ht="12.75"/>
    <row r="3816" s="23" customFormat="1" ht="12.75"/>
    <row r="3817" s="23" customFormat="1" ht="12.75"/>
    <row r="3818" s="23" customFormat="1" ht="12.75"/>
    <row r="3819" s="23" customFormat="1" ht="12.75"/>
    <row r="3820" s="23" customFormat="1" ht="12.75"/>
    <row r="3821" s="23" customFormat="1" ht="12.75"/>
    <row r="3822" s="23" customFormat="1" ht="12.75"/>
    <row r="3823" s="23" customFormat="1" ht="12.75"/>
    <row r="3824" s="23" customFormat="1" ht="12.75"/>
    <row r="3825" s="23" customFormat="1" ht="12.75"/>
    <row r="3826" s="23" customFormat="1" ht="12.75"/>
    <row r="3827" s="23" customFormat="1" ht="12.75"/>
    <row r="3828" s="23" customFormat="1" ht="12.75"/>
    <row r="3829" s="23" customFormat="1" ht="12.75"/>
    <row r="3830" s="23" customFormat="1" ht="12.75"/>
    <row r="3831" s="23" customFormat="1" ht="12.75"/>
    <row r="3832" s="23" customFormat="1" ht="12.75"/>
    <row r="3833" s="23" customFormat="1" ht="12.75"/>
    <row r="3834" s="23" customFormat="1" ht="12.75"/>
    <row r="3835" s="23" customFormat="1" ht="12.75"/>
    <row r="3836" s="23" customFormat="1" ht="12.75"/>
    <row r="3837" s="23" customFormat="1" ht="12.75"/>
    <row r="3838" s="23" customFormat="1" ht="12.75"/>
    <row r="3839" s="23" customFormat="1" ht="12.75"/>
    <row r="3840" s="23" customFormat="1" ht="12.75"/>
    <row r="3841" s="23" customFormat="1" ht="12.75"/>
    <row r="3842" s="23" customFormat="1" ht="12.75"/>
    <row r="3843" s="23" customFormat="1" ht="12.75"/>
    <row r="3844" s="23" customFormat="1" ht="12.75"/>
    <row r="3845" s="23" customFormat="1" ht="12.75"/>
    <row r="3846" s="23" customFormat="1" ht="12.75"/>
    <row r="3847" s="23" customFormat="1" ht="12.75"/>
    <row r="3848" s="23" customFormat="1" ht="12.75"/>
    <row r="3849" s="23" customFormat="1" ht="12.75"/>
    <row r="3850" s="23" customFormat="1" ht="12.75"/>
    <row r="3851" s="23" customFormat="1" ht="12.75"/>
    <row r="3852" s="23" customFormat="1" ht="12.75"/>
    <row r="3853" s="23" customFormat="1" ht="12.75"/>
    <row r="3854" s="23" customFormat="1" ht="12.75"/>
    <row r="3855" s="23" customFormat="1" ht="12.75"/>
    <row r="3856" s="23" customFormat="1" ht="12.75"/>
    <row r="3857" s="23" customFormat="1" ht="12.75"/>
    <row r="3858" s="23" customFormat="1" ht="12.75"/>
    <row r="3859" s="23" customFormat="1" ht="12.75"/>
    <row r="3860" s="23" customFormat="1" ht="12.75"/>
    <row r="3861" s="23" customFormat="1" ht="12.75"/>
    <row r="3862" s="23" customFormat="1" ht="12.75"/>
    <row r="3863" s="23" customFormat="1" ht="12.75"/>
    <row r="3864" s="23" customFormat="1" ht="12.75"/>
    <row r="3865" s="23" customFormat="1" ht="12.75"/>
    <row r="3866" s="23" customFormat="1" ht="12.75"/>
    <row r="3867" s="23" customFormat="1" ht="12.75"/>
    <row r="3868" s="23" customFormat="1" ht="12.75"/>
    <row r="3869" s="23" customFormat="1" ht="12.75"/>
    <row r="3870" s="23" customFormat="1" ht="12.75"/>
    <row r="3871" s="23" customFormat="1" ht="12.75"/>
    <row r="3872" s="23" customFormat="1" ht="12.75"/>
    <row r="3873" s="23" customFormat="1" ht="12.75"/>
    <row r="3874" s="23" customFormat="1" ht="12.75"/>
    <row r="3875" s="23" customFormat="1" ht="12.75"/>
    <row r="3876" s="23" customFormat="1" ht="12.75"/>
    <row r="3877" s="23" customFormat="1" ht="12.75"/>
    <row r="3878" s="23" customFormat="1" ht="12.75"/>
    <row r="3879" s="23" customFormat="1" ht="12.75"/>
    <row r="3880" s="23" customFormat="1" ht="12.75"/>
    <row r="3881" s="23" customFormat="1" ht="12.75"/>
    <row r="3882" s="23" customFormat="1" ht="12.75"/>
    <row r="3883" s="23" customFormat="1" ht="12.75"/>
    <row r="3884" s="23" customFormat="1" ht="12.75"/>
    <row r="3885" s="23" customFormat="1" ht="12.75"/>
    <row r="3886" s="23" customFormat="1" ht="12.75"/>
    <row r="3887" s="23" customFormat="1" ht="12.75"/>
    <row r="3888" s="23" customFormat="1" ht="12.75"/>
    <row r="3889" s="23" customFormat="1" ht="12.75"/>
    <row r="3890" s="23" customFormat="1" ht="12.75"/>
    <row r="3891" s="23" customFormat="1" ht="12.75"/>
    <row r="3892" s="23" customFormat="1" ht="12.75"/>
    <row r="3893" s="23" customFormat="1" ht="12.75"/>
    <row r="3894" s="23" customFormat="1" ht="12.75"/>
    <row r="3895" s="23" customFormat="1" ht="12.75"/>
    <row r="3896" s="23" customFormat="1" ht="12.75"/>
    <row r="3897" s="23" customFormat="1" ht="12.75"/>
    <row r="3898" s="23" customFormat="1" ht="12.75"/>
    <row r="3899" s="23" customFormat="1" ht="12.75"/>
    <row r="3900" s="23" customFormat="1" ht="12.75"/>
    <row r="3901" s="23" customFormat="1" ht="12.75"/>
    <row r="3902" s="23" customFormat="1" ht="12.75"/>
    <row r="3903" s="23" customFormat="1" ht="12.75"/>
    <row r="3904" s="23" customFormat="1" ht="12.75"/>
    <row r="3905" s="23" customFormat="1" ht="12.75"/>
    <row r="3906" s="23" customFormat="1" ht="12.75"/>
    <row r="3907" s="23" customFormat="1" ht="12.75"/>
    <row r="3908" s="23" customFormat="1" ht="12.75"/>
    <row r="3909" s="23" customFormat="1" ht="12.75"/>
    <row r="3910" s="23" customFormat="1" ht="12.75"/>
    <row r="3911" s="23" customFormat="1" ht="12.75"/>
    <row r="3912" s="23" customFormat="1" ht="12.75"/>
    <row r="3913" s="23" customFormat="1" ht="12.75"/>
    <row r="3914" s="23" customFormat="1" ht="12.75"/>
    <row r="3915" s="23" customFormat="1" ht="12.75"/>
    <row r="3916" s="23" customFormat="1" ht="12.75"/>
    <row r="3917" s="23" customFormat="1" ht="12.75"/>
    <row r="3918" s="23" customFormat="1" ht="12.75"/>
    <row r="3919" s="23" customFormat="1" ht="12.75"/>
    <row r="3920" s="23" customFormat="1" ht="12.75"/>
    <row r="3921" s="23" customFormat="1" ht="12.75"/>
    <row r="3922" s="23" customFormat="1" ht="12.75"/>
    <row r="3923" s="23" customFormat="1" ht="12.75"/>
    <row r="3924" s="23" customFormat="1" ht="12.75"/>
    <row r="3925" s="23" customFormat="1" ht="12.75"/>
    <row r="3926" s="23" customFormat="1" ht="12.75"/>
    <row r="3927" s="23" customFormat="1" ht="12.75"/>
    <row r="3928" s="23" customFormat="1" ht="12.75"/>
    <row r="3929" s="23" customFormat="1" ht="12.75"/>
    <row r="3930" s="23" customFormat="1" ht="12.75"/>
    <row r="3931" s="23" customFormat="1" ht="12.75"/>
    <row r="3932" s="23" customFormat="1" ht="12.75"/>
    <row r="3933" s="23" customFormat="1" ht="12.75"/>
    <row r="3934" s="23" customFormat="1" ht="12.75"/>
    <row r="3935" s="23" customFormat="1" ht="12.75"/>
    <row r="3936" s="23" customFormat="1" ht="12.75"/>
    <row r="3937" s="23" customFormat="1" ht="12.75"/>
    <row r="3938" s="23" customFormat="1" ht="12.75"/>
    <row r="3939" s="23" customFormat="1" ht="12.75"/>
    <row r="3940" s="23" customFormat="1" ht="12.75"/>
    <row r="3941" s="23" customFormat="1" ht="12.75"/>
    <row r="3942" s="23" customFormat="1" ht="12.75"/>
    <row r="3943" s="23" customFormat="1" ht="12.75"/>
    <row r="3944" s="23" customFormat="1" ht="12.75"/>
    <row r="3945" s="23" customFormat="1" ht="12.75"/>
    <row r="3946" s="23" customFormat="1" ht="12.75"/>
    <row r="3947" s="23" customFormat="1" ht="12.75"/>
    <row r="3948" s="23" customFormat="1" ht="12.75"/>
    <row r="3949" s="23" customFormat="1" ht="12.75"/>
    <row r="3950" s="23" customFormat="1" ht="12.75"/>
    <row r="3951" s="23" customFormat="1" ht="12.75"/>
    <row r="3952" s="23" customFormat="1" ht="12.75"/>
    <row r="3953" s="23" customFormat="1" ht="12.75"/>
    <row r="3954" s="23" customFormat="1" ht="12.75"/>
    <row r="3955" s="23" customFormat="1" ht="12.75"/>
    <row r="3956" s="23" customFormat="1" ht="12.75"/>
    <row r="3957" s="23" customFormat="1" ht="12.75"/>
    <row r="3958" s="23" customFormat="1" ht="12.75"/>
    <row r="3959" s="23" customFormat="1" ht="12.75"/>
    <row r="3960" s="23" customFormat="1" ht="12.75"/>
    <row r="3961" s="23" customFormat="1" ht="12.75"/>
    <row r="3962" s="23" customFormat="1" ht="12.75"/>
    <row r="3963" s="23" customFormat="1" ht="12.75"/>
    <row r="3964" s="23" customFormat="1" ht="12.75"/>
    <row r="3965" s="23" customFormat="1" ht="12.75"/>
    <row r="3966" s="23" customFormat="1" ht="12.75"/>
    <row r="3967" s="23" customFormat="1" ht="12.75"/>
    <row r="3968" s="23" customFormat="1" ht="12.75"/>
    <row r="3969" s="23" customFormat="1" ht="12.75"/>
    <row r="3970" s="23" customFormat="1" ht="12.75"/>
    <row r="3971" s="23" customFormat="1" ht="12.75"/>
    <row r="3972" s="23" customFormat="1" ht="12.75"/>
    <row r="3973" s="23" customFormat="1" ht="12.75"/>
    <row r="3974" s="23" customFormat="1" ht="12.75"/>
    <row r="3975" s="23" customFormat="1" ht="12.75"/>
    <row r="3976" s="23" customFormat="1" ht="12.75"/>
    <row r="3977" s="23" customFormat="1" ht="12.75"/>
    <row r="3978" s="23" customFormat="1" ht="12.75"/>
    <row r="3979" s="23" customFormat="1" ht="12.75"/>
    <row r="3980" s="23" customFormat="1" ht="12.75"/>
    <row r="3981" s="23" customFormat="1" ht="12.75"/>
    <row r="3982" s="23" customFormat="1" ht="12.75"/>
    <row r="3983" s="23" customFormat="1" ht="12.75"/>
    <row r="3984" s="23" customFormat="1" ht="12.75"/>
    <row r="3985" s="23" customFormat="1" ht="12.75"/>
    <row r="3986" s="23" customFormat="1" ht="12.75"/>
    <row r="3987" s="23" customFormat="1" ht="12.75"/>
    <row r="3988" s="23" customFormat="1" ht="12.75"/>
    <row r="3989" s="23" customFormat="1" ht="12.75"/>
    <row r="3990" s="23" customFormat="1" ht="12.75"/>
    <row r="3991" s="23" customFormat="1" ht="12.75"/>
    <row r="3992" s="23" customFormat="1" ht="12.75"/>
    <row r="3993" s="23" customFormat="1" ht="12.75"/>
    <row r="3994" s="23" customFormat="1" ht="12.75"/>
    <row r="3995" s="23" customFormat="1" ht="12.75"/>
    <row r="3996" s="23" customFormat="1" ht="12.75"/>
    <row r="3997" s="23" customFormat="1" ht="12.75"/>
    <row r="3998" s="23" customFormat="1" ht="12.75"/>
    <row r="3999" s="23" customFormat="1" ht="12.75"/>
    <row r="4000" s="23" customFormat="1" ht="12.75"/>
    <row r="4001" s="23" customFormat="1" ht="12.75"/>
    <row r="4002" s="23" customFormat="1" ht="12.75"/>
    <row r="4003" s="23" customFormat="1" ht="12.75"/>
    <row r="4004" s="23" customFormat="1" ht="12.75"/>
    <row r="4005" s="23" customFormat="1" ht="12.75"/>
    <row r="4006" s="23" customFormat="1" ht="12.75"/>
    <row r="4007" s="23" customFormat="1" ht="12.75"/>
    <row r="4008" s="23" customFormat="1" ht="12.75"/>
    <row r="4009" s="23" customFormat="1" ht="12.75"/>
    <row r="4010" s="23" customFormat="1" ht="12.75"/>
    <row r="4011" s="23" customFormat="1" ht="12.75"/>
    <row r="4012" s="23" customFormat="1" ht="12.75"/>
    <row r="4013" s="23" customFormat="1" ht="12.75"/>
    <row r="4014" s="23" customFormat="1" ht="12.75"/>
    <row r="4015" s="23" customFormat="1" ht="12.75"/>
    <row r="4016" s="23" customFormat="1" ht="12.75"/>
    <row r="4017" s="23" customFormat="1" ht="12.75"/>
    <row r="4018" s="23" customFormat="1" ht="12.75"/>
    <row r="4019" s="23" customFormat="1" ht="12.75"/>
    <row r="4020" s="23" customFormat="1" ht="12.75"/>
    <row r="4021" s="23" customFormat="1" ht="12.75"/>
    <row r="4022" s="23" customFormat="1" ht="12.75"/>
    <row r="4023" s="23" customFormat="1" ht="12.75"/>
    <row r="4024" s="23" customFormat="1" ht="12.75"/>
    <row r="4025" s="23" customFormat="1" ht="12.75"/>
    <row r="4026" s="23" customFormat="1" ht="12.75"/>
    <row r="4027" s="23" customFormat="1" ht="12.75"/>
    <row r="4028" s="23" customFormat="1" ht="12.75"/>
    <row r="4029" s="23" customFormat="1" ht="12.75"/>
    <row r="4030" s="23" customFormat="1" ht="12.75"/>
    <row r="4031" s="23" customFormat="1" ht="12.75"/>
    <row r="4032" s="23" customFormat="1" ht="12.75"/>
    <row r="4033" s="23" customFormat="1" ht="12.75"/>
    <row r="4034" s="23" customFormat="1" ht="12.75"/>
    <row r="4035" s="23" customFormat="1" ht="12.75"/>
    <row r="4036" s="23" customFormat="1" ht="12.75"/>
    <row r="4037" s="23" customFormat="1" ht="12.75"/>
    <row r="4038" s="23" customFormat="1" ht="12.75"/>
    <row r="4039" s="23" customFormat="1" ht="12.75"/>
    <row r="4040" s="23" customFormat="1" ht="12.75"/>
    <row r="4041" s="23" customFormat="1" ht="12.75"/>
    <row r="4042" s="23" customFormat="1" ht="12.75"/>
    <row r="4043" s="23" customFormat="1" ht="12.75"/>
    <row r="4044" s="23" customFormat="1" ht="12.75"/>
    <row r="4045" s="23" customFormat="1" ht="12.75"/>
    <row r="4046" s="23" customFormat="1" ht="12.75"/>
    <row r="4047" s="23" customFormat="1" ht="12.75"/>
    <row r="4048" s="23" customFormat="1" ht="12.75"/>
    <row r="4049" s="23" customFormat="1" ht="12.75"/>
    <row r="4050" s="23" customFormat="1" ht="12.75"/>
    <row r="4051" s="23" customFormat="1" ht="12.75"/>
    <row r="4052" s="23" customFormat="1" ht="12.75"/>
    <row r="4053" s="23" customFormat="1" ht="12.75"/>
    <row r="4054" s="23" customFormat="1" ht="12.75"/>
    <row r="4055" s="23" customFormat="1" ht="12.75"/>
    <row r="4056" s="23" customFormat="1" ht="12.75"/>
    <row r="4057" s="23" customFormat="1" ht="12.75"/>
    <row r="4058" s="23" customFormat="1" ht="12.75"/>
    <row r="4059" s="23" customFormat="1" ht="12.75"/>
    <row r="4060" s="23" customFormat="1" ht="12.75"/>
    <row r="4061" s="23" customFormat="1" ht="12.75"/>
    <row r="4062" s="23" customFormat="1" ht="12.75"/>
    <row r="4063" s="23" customFormat="1" ht="12.75"/>
    <row r="4064" s="23" customFormat="1" ht="12.75"/>
    <row r="4065" s="23" customFormat="1" ht="12.75"/>
    <row r="4066" s="23" customFormat="1" ht="12.75"/>
    <row r="4067" s="23" customFormat="1" ht="12.75"/>
    <row r="4068" s="23" customFormat="1" ht="12.75"/>
    <row r="4069" s="23" customFormat="1" ht="12.75"/>
    <row r="4070" s="23" customFormat="1" ht="12.75"/>
    <row r="4071" s="23" customFormat="1" ht="12.75"/>
    <row r="4072" s="23" customFormat="1" ht="12.75"/>
    <row r="4073" s="23" customFormat="1" ht="12.75"/>
    <row r="4074" s="23" customFormat="1" ht="12.75"/>
    <row r="4075" s="23" customFormat="1" ht="12.75"/>
    <row r="4076" s="23" customFormat="1" ht="12.75"/>
    <row r="4077" s="23" customFormat="1" ht="12.75"/>
    <row r="4078" s="23" customFormat="1" ht="12.75"/>
    <row r="4079" s="23" customFormat="1" ht="12.75"/>
    <row r="4080" s="23" customFormat="1" ht="12.75"/>
    <row r="4081" s="23" customFormat="1" ht="12.75"/>
    <row r="4082" s="23" customFormat="1" ht="12.75"/>
    <row r="4083" s="23" customFormat="1" ht="12.75"/>
    <row r="4084" s="23" customFormat="1" ht="12.75"/>
    <row r="4085" s="23" customFormat="1" ht="12.75"/>
    <row r="4086" s="23" customFormat="1" ht="12.75"/>
    <row r="4087" s="23" customFormat="1" ht="12.75"/>
    <row r="4088" s="23" customFormat="1" ht="12.75"/>
    <row r="4089" s="23" customFormat="1" ht="12.75"/>
    <row r="4090" s="23" customFormat="1" ht="12.75"/>
    <row r="4091" s="23" customFormat="1" ht="12.75"/>
    <row r="4092" s="23" customFormat="1" ht="12.75"/>
    <row r="4093" s="23" customFormat="1" ht="12.75"/>
    <row r="4094" s="23" customFormat="1" ht="12.75"/>
    <row r="4095" s="23" customFormat="1" ht="12.75"/>
    <row r="4096" s="23" customFormat="1" ht="12.75"/>
    <row r="4097" s="23" customFormat="1" ht="12.75"/>
    <row r="4098" s="23" customFormat="1" ht="12.75"/>
    <row r="4099" s="23" customFormat="1" ht="12.75"/>
    <row r="4100" s="23" customFormat="1" ht="12.75"/>
    <row r="4101" s="23" customFormat="1" ht="12.75"/>
    <row r="4102" s="23" customFormat="1" ht="12.75"/>
    <row r="4103" s="23" customFormat="1" ht="12.75"/>
    <row r="4104" s="23" customFormat="1" ht="12.75"/>
    <row r="4105" s="23" customFormat="1" ht="12.75"/>
    <row r="4106" s="23" customFormat="1" ht="12.75"/>
    <row r="4107" s="23" customFormat="1" ht="12.75"/>
    <row r="4108" s="23" customFormat="1" ht="12.75"/>
    <row r="4109" s="23" customFormat="1" ht="12.75"/>
    <row r="4110" s="23" customFormat="1" ht="12.75"/>
    <row r="4111" s="23" customFormat="1" ht="12.75"/>
    <row r="4112" s="23" customFormat="1" ht="12.75"/>
    <row r="4113" s="23" customFormat="1" ht="12.75"/>
    <row r="4114" s="23" customFormat="1" ht="12.75"/>
    <row r="4115" s="23" customFormat="1" ht="12.75"/>
    <row r="4116" s="23" customFormat="1" ht="12.75"/>
    <row r="4117" s="23" customFormat="1" ht="12.75"/>
    <row r="4118" s="23" customFormat="1" ht="12.75"/>
    <row r="4119" s="23" customFormat="1" ht="12.75"/>
    <row r="4120" s="23" customFormat="1" ht="12.75"/>
    <row r="4121" s="23" customFormat="1" ht="12.75"/>
    <row r="4122" s="23" customFormat="1" ht="12.75"/>
    <row r="4123" s="23" customFormat="1" ht="12.75"/>
    <row r="4124" s="23" customFormat="1" ht="12.75"/>
    <row r="4125" s="23" customFormat="1" ht="12.75"/>
    <row r="4126" s="23" customFormat="1" ht="12.75"/>
    <row r="4127" s="23" customFormat="1" ht="12.75"/>
    <row r="4128" s="23" customFormat="1" ht="12.75"/>
    <row r="4129" s="23" customFormat="1" ht="12.75"/>
    <row r="4130" s="23" customFormat="1" ht="12.75"/>
    <row r="4131" s="23" customFormat="1" ht="12.75"/>
    <row r="4132" s="23" customFormat="1" ht="12.75"/>
    <row r="4133" s="23" customFormat="1" ht="12.75"/>
    <row r="4134" s="23" customFormat="1" ht="12.75"/>
    <row r="4135" s="23" customFormat="1" ht="12.75"/>
    <row r="4136" s="23" customFormat="1" ht="12.75"/>
    <row r="4137" s="23" customFormat="1" ht="12.75"/>
    <row r="4138" s="23" customFormat="1" ht="12.75"/>
    <row r="4139" s="23" customFormat="1" ht="12.75"/>
    <row r="4140" s="23" customFormat="1" ht="12.75"/>
    <row r="4141" s="23" customFormat="1" ht="12.75"/>
    <row r="4142" s="23" customFormat="1" ht="12.75"/>
    <row r="4143" s="23" customFormat="1" ht="12.75"/>
    <row r="4144" s="23" customFormat="1" ht="12.75"/>
    <row r="4145" s="23" customFormat="1" ht="12.75"/>
    <row r="4146" s="23" customFormat="1" ht="12.75"/>
    <row r="4147" s="23" customFormat="1" ht="12.75"/>
    <row r="4148" s="23" customFormat="1" ht="12.75"/>
    <row r="4149" s="23" customFormat="1" ht="12.75"/>
    <row r="4150" s="23" customFormat="1" ht="12.75"/>
    <row r="4151" s="23" customFormat="1" ht="12.75"/>
    <row r="4152" s="23" customFormat="1" ht="12.75"/>
    <row r="4153" s="23" customFormat="1" ht="12.75"/>
    <row r="4154" s="23" customFormat="1" ht="12.75"/>
    <row r="4155" s="23" customFormat="1" ht="12.75"/>
    <row r="4156" s="23" customFormat="1" ht="12.75"/>
    <row r="4157" s="23" customFormat="1" ht="12.75"/>
    <row r="4158" s="23" customFormat="1" ht="12.75"/>
    <row r="4159" s="23" customFormat="1" ht="12.75"/>
    <row r="4160" s="23" customFormat="1" ht="12.75"/>
    <row r="4161" s="23" customFormat="1" ht="12.75"/>
    <row r="4162" s="23" customFormat="1" ht="12.75"/>
    <row r="4163" s="23" customFormat="1" ht="12.75"/>
    <row r="4164" s="23" customFormat="1" ht="12.75"/>
    <row r="4165" s="23" customFormat="1" ht="12.75"/>
    <row r="4166" s="23" customFormat="1" ht="12.75"/>
    <row r="4167" s="23" customFormat="1" ht="12.75"/>
    <row r="4168" s="23" customFormat="1" ht="12.75"/>
    <row r="4169" s="23" customFormat="1" ht="12.75"/>
    <row r="4170" s="23" customFormat="1" ht="12.75"/>
    <row r="4171" s="23" customFormat="1" ht="12.75"/>
    <row r="4172" s="23" customFormat="1" ht="12.75"/>
    <row r="4173" s="23" customFormat="1" ht="12.75"/>
    <row r="4174" s="23" customFormat="1" ht="12.75"/>
    <row r="4175" s="23" customFormat="1" ht="12.75"/>
    <row r="4176" s="23" customFormat="1" ht="12.75"/>
    <row r="4177" s="23" customFormat="1" ht="12.75"/>
    <row r="4178" s="23" customFormat="1" ht="12.75"/>
    <row r="4179" s="23" customFormat="1" ht="12.75"/>
    <row r="4180" s="23" customFormat="1" ht="12.75"/>
    <row r="4181" s="23" customFormat="1" ht="12.75"/>
    <row r="4182" s="23" customFormat="1" ht="12.75"/>
    <row r="4183" s="23" customFormat="1" ht="12.75"/>
    <row r="4184" s="23" customFormat="1" ht="12.75"/>
    <row r="4185" s="23" customFormat="1" ht="12.75"/>
    <row r="4186" s="23" customFormat="1" ht="12.75"/>
    <row r="4187" s="23" customFormat="1" ht="12.75"/>
    <row r="4188" s="23" customFormat="1" ht="12.75"/>
    <row r="4189" s="23" customFormat="1" ht="12.75"/>
    <row r="4190" s="23" customFormat="1" ht="12.75"/>
    <row r="4191" s="23" customFormat="1" ht="12.75"/>
    <row r="4192" s="23" customFormat="1" ht="12.75"/>
    <row r="4193" s="23" customFormat="1" ht="12.75"/>
    <row r="4194" s="23" customFormat="1" ht="12.75"/>
    <row r="4195" s="23" customFormat="1" ht="12.75"/>
    <row r="4196" s="23" customFormat="1" ht="12.75"/>
    <row r="4197" s="23" customFormat="1" ht="12.75"/>
    <row r="4198" s="23" customFormat="1" ht="12.75"/>
    <row r="4199" s="23" customFormat="1" ht="12.75"/>
    <row r="4200" s="23" customFormat="1" ht="12.75"/>
    <row r="4201" s="23" customFormat="1" ht="12.75"/>
    <row r="4202" s="23" customFormat="1" ht="12.75"/>
    <row r="4203" s="23" customFormat="1" ht="12.75"/>
    <row r="4204" s="23" customFormat="1" ht="12.75"/>
    <row r="4205" s="23" customFormat="1" ht="12.75"/>
    <row r="4206" s="23" customFormat="1" ht="12.75"/>
    <row r="4207" s="23" customFormat="1" ht="12.75"/>
    <row r="4208" s="23" customFormat="1" ht="12.75"/>
    <row r="4209" s="23" customFormat="1" ht="12.75"/>
    <row r="4210" s="23" customFormat="1" ht="12.75"/>
    <row r="4211" s="23" customFormat="1" ht="12.75"/>
    <row r="4212" s="23" customFormat="1" ht="12.75"/>
    <row r="4213" s="23" customFormat="1" ht="12.75"/>
    <row r="4214" s="23" customFormat="1" ht="12.75"/>
    <row r="4215" s="23" customFormat="1" ht="12.75"/>
    <row r="4216" s="23" customFormat="1" ht="12.75"/>
    <row r="4217" s="23" customFormat="1" ht="12.75"/>
    <row r="4218" s="23" customFormat="1" ht="12.75"/>
    <row r="4219" s="23" customFormat="1" ht="12.75"/>
    <row r="4220" s="23" customFormat="1" ht="12.75"/>
    <row r="4221" s="23" customFormat="1" ht="12.75"/>
    <row r="4222" s="23" customFormat="1" ht="12.75"/>
    <row r="4223" s="23" customFormat="1" ht="12.75"/>
    <row r="4224" s="23" customFormat="1" ht="12.75"/>
    <row r="4225" s="23" customFormat="1" ht="12.75"/>
    <row r="4226" s="23" customFormat="1" ht="12.75"/>
    <row r="4227" s="23" customFormat="1" ht="12.75"/>
    <row r="4228" s="23" customFormat="1" ht="12.75"/>
    <row r="4229" s="23" customFormat="1" ht="12.75"/>
    <row r="4230" s="23" customFormat="1" ht="12.75"/>
    <row r="4231" s="23" customFormat="1" ht="12.75"/>
    <row r="4232" s="23" customFormat="1" ht="12.75"/>
    <row r="4233" s="23" customFormat="1" ht="12.75"/>
    <row r="4234" s="23" customFormat="1" ht="12.75"/>
    <row r="4235" s="23" customFormat="1" ht="12.75"/>
    <row r="4236" s="23" customFormat="1" ht="12.75"/>
    <row r="4237" s="23" customFormat="1" ht="12.75"/>
    <row r="4238" s="23" customFormat="1" ht="12.75"/>
    <row r="4239" s="23" customFormat="1" ht="12.75"/>
    <row r="4240" s="23" customFormat="1" ht="12.75"/>
    <row r="4241" s="23" customFormat="1" ht="12.75"/>
    <row r="4242" s="23" customFormat="1" ht="12.75"/>
    <row r="4243" s="23" customFormat="1" ht="12.75"/>
    <row r="4244" s="23" customFormat="1" ht="12.75"/>
    <row r="4245" s="23" customFormat="1" ht="12.75"/>
    <row r="4246" s="23" customFormat="1" ht="12.75"/>
    <row r="4247" s="23" customFormat="1" ht="12.75"/>
    <row r="4248" s="23" customFormat="1" ht="12.75"/>
    <row r="4249" s="23" customFormat="1" ht="12.75"/>
    <row r="4250" s="23" customFormat="1" ht="12.75"/>
    <row r="4251" s="23" customFormat="1" ht="12.75"/>
    <row r="4252" s="23" customFormat="1" ht="12.75"/>
    <row r="4253" s="23" customFormat="1" ht="12.75"/>
    <row r="4254" s="23" customFormat="1" ht="12.75"/>
    <row r="4255" s="23" customFormat="1" ht="12.75"/>
    <row r="4256" s="23" customFormat="1" ht="12.75"/>
    <row r="4257" s="23" customFormat="1" ht="12.75"/>
    <row r="4258" s="23" customFormat="1" ht="12.75"/>
    <row r="4259" s="23" customFormat="1" ht="12.75"/>
    <row r="4260" s="23" customFormat="1" ht="12.75"/>
    <row r="4261" s="23" customFormat="1" ht="12.75"/>
    <row r="4262" s="23" customFormat="1" ht="12.75"/>
    <row r="4263" s="23" customFormat="1" ht="12.75"/>
    <row r="4264" s="23" customFormat="1" ht="12.75"/>
    <row r="4265" s="23" customFormat="1" ht="12.75"/>
    <row r="4266" s="23" customFormat="1" ht="12.75"/>
    <row r="4267" s="23" customFormat="1" ht="12.75"/>
    <row r="4268" s="23" customFormat="1" ht="12.75"/>
    <row r="4269" s="23" customFormat="1" ht="12.75"/>
    <row r="4270" s="23" customFormat="1" ht="12.75"/>
    <row r="4271" s="23" customFormat="1" ht="12.75"/>
    <row r="4272" s="23" customFormat="1" ht="12.75"/>
    <row r="4273" s="23" customFormat="1" ht="12.75"/>
    <row r="4274" s="23" customFormat="1" ht="12.75"/>
    <row r="4275" s="23" customFormat="1" ht="12.75"/>
    <row r="4276" s="23" customFormat="1" ht="12.75"/>
    <row r="4277" s="23" customFormat="1" ht="12.75"/>
    <row r="4278" s="23" customFormat="1" ht="12.75"/>
    <row r="4279" s="23" customFormat="1" ht="12.75"/>
    <row r="4280" s="23" customFormat="1" ht="12.75"/>
    <row r="4281" s="23" customFormat="1" ht="12.75"/>
    <row r="4282" s="23" customFormat="1" ht="12.75"/>
    <row r="4283" s="23" customFormat="1" ht="12.75"/>
    <row r="4284" s="23" customFormat="1" ht="12.75"/>
    <row r="4285" s="23" customFormat="1" ht="12.75"/>
    <row r="4286" s="23" customFormat="1" ht="12.75"/>
    <row r="4287" s="23" customFormat="1" ht="12.75"/>
    <row r="4288" s="23" customFormat="1" ht="12.75"/>
    <row r="4289" s="23" customFormat="1" ht="12.75"/>
    <row r="4290" s="23" customFormat="1" ht="12.75"/>
    <row r="4291" s="23" customFormat="1" ht="12.75"/>
    <row r="4292" s="23" customFormat="1" ht="12.75"/>
    <row r="4293" s="23" customFormat="1" ht="12.75"/>
    <row r="4294" s="23" customFormat="1" ht="12.75"/>
    <row r="4295" s="23" customFormat="1" ht="12.75"/>
    <row r="4296" s="23" customFormat="1" ht="12.75"/>
    <row r="4297" s="23" customFormat="1" ht="12.75"/>
    <row r="4298" s="23" customFormat="1" ht="12.75"/>
    <row r="4299" s="23" customFormat="1" ht="12.75"/>
    <row r="4300" s="23" customFormat="1" ht="12.75"/>
    <row r="4301" s="23" customFormat="1" ht="12.75"/>
    <row r="4302" s="23" customFormat="1" ht="12.75"/>
    <row r="4303" s="23" customFormat="1" ht="12.75"/>
    <row r="4304" s="23" customFormat="1" ht="12.75"/>
    <row r="4305" s="23" customFormat="1" ht="12.75"/>
    <row r="4306" s="23" customFormat="1" ht="12.75"/>
    <row r="4307" s="23" customFormat="1" ht="12.75"/>
    <row r="4308" s="23" customFormat="1" ht="12.75"/>
    <row r="4309" s="23" customFormat="1" ht="12.75"/>
    <row r="4310" s="23" customFormat="1" ht="12.75"/>
    <row r="4311" s="23" customFormat="1" ht="12.75"/>
    <row r="4312" s="23" customFormat="1" ht="12.75"/>
    <row r="4313" s="23" customFormat="1" ht="12.75"/>
    <row r="4314" s="23" customFormat="1" ht="12.75"/>
    <row r="4315" s="23" customFormat="1" ht="12.75"/>
    <row r="4316" s="23" customFormat="1" ht="12.75"/>
    <row r="4317" s="23" customFormat="1" ht="12.75"/>
    <row r="4318" s="23" customFormat="1" ht="12.75"/>
    <row r="4319" s="23" customFormat="1" ht="12.75"/>
    <row r="4320" s="23" customFormat="1" ht="12.75"/>
    <row r="4321" s="23" customFormat="1" ht="12.75"/>
    <row r="4322" s="23" customFormat="1" ht="12.75"/>
    <row r="4323" s="23" customFormat="1" ht="12.75"/>
    <row r="4324" s="23" customFormat="1" ht="12.75"/>
    <row r="4325" s="23" customFormat="1" ht="12.75"/>
    <row r="4326" s="23" customFormat="1" ht="12.75"/>
    <row r="4327" s="23" customFormat="1" ht="12.75"/>
    <row r="4328" s="23" customFormat="1" ht="12.75"/>
    <row r="4329" s="23" customFormat="1" ht="12.75"/>
    <row r="4330" s="23" customFormat="1" ht="12.75"/>
    <row r="4331" s="23" customFormat="1" ht="12.75"/>
    <row r="4332" s="23" customFormat="1" ht="12.75"/>
    <row r="4333" s="23" customFormat="1" ht="12.75"/>
    <row r="4334" s="23" customFormat="1" ht="12.75"/>
    <row r="4335" s="23" customFormat="1" ht="12.75"/>
    <row r="4336" s="23" customFormat="1" ht="12.75"/>
    <row r="4337" s="23" customFormat="1" ht="12.75"/>
    <row r="4338" s="23" customFormat="1" ht="12.75"/>
    <row r="4339" s="23" customFormat="1" ht="12.75"/>
    <row r="4340" s="23" customFormat="1" ht="12.75"/>
    <row r="4341" s="23" customFormat="1" ht="12.75"/>
    <row r="4342" s="23" customFormat="1" ht="12.75"/>
    <row r="4343" s="23" customFormat="1" ht="12.75"/>
    <row r="4344" s="23" customFormat="1" ht="12.75"/>
    <row r="4345" s="23" customFormat="1" ht="12.75"/>
    <row r="4346" s="23" customFormat="1" ht="12.75"/>
    <row r="4347" s="23" customFormat="1" ht="12.75"/>
    <row r="4348" s="23" customFormat="1" ht="12.75"/>
    <row r="4349" s="23" customFormat="1" ht="12.75"/>
    <row r="4350" s="23" customFormat="1" ht="12.75"/>
    <row r="4351" s="23" customFormat="1" ht="12.75"/>
    <row r="4352" s="23" customFormat="1" ht="12.75"/>
    <row r="4353" s="23" customFormat="1" ht="12.75"/>
    <row r="4354" s="23" customFormat="1" ht="12.75"/>
    <row r="4355" s="23" customFormat="1" ht="12.75"/>
    <row r="4356" s="23" customFormat="1" ht="12.75"/>
    <row r="4357" s="23" customFormat="1" ht="12.75"/>
    <row r="4358" s="23" customFormat="1" ht="12.75"/>
    <row r="4359" s="23" customFormat="1" ht="12.75"/>
    <row r="4360" s="23" customFormat="1" ht="12.75"/>
    <row r="4361" s="23" customFormat="1" ht="12.75"/>
    <row r="4362" s="23" customFormat="1" ht="12.75"/>
    <row r="4363" s="23" customFormat="1" ht="12.75"/>
    <row r="4364" s="23" customFormat="1" ht="12.75"/>
    <row r="4365" s="23" customFormat="1" ht="12.75"/>
    <row r="4366" s="23" customFormat="1" ht="12.75"/>
    <row r="4367" s="23" customFormat="1" ht="12.75"/>
    <row r="4368" s="23" customFormat="1" ht="12.75"/>
    <row r="4369" s="23" customFormat="1" ht="12.75"/>
    <row r="4370" s="23" customFormat="1" ht="12.75"/>
    <row r="4371" s="23" customFormat="1" ht="12.75"/>
    <row r="4372" s="23" customFormat="1" ht="12.75"/>
    <row r="4373" s="23" customFormat="1" ht="12.75"/>
    <row r="4374" s="23" customFormat="1" ht="12.75"/>
    <row r="4375" s="23" customFormat="1" ht="12.75"/>
    <row r="4376" s="23" customFormat="1" ht="12.75"/>
    <row r="4377" s="23" customFormat="1" ht="12.75"/>
    <row r="4378" s="23" customFormat="1" ht="12.75"/>
    <row r="4379" s="23" customFormat="1" ht="12.75"/>
    <row r="4380" s="23" customFormat="1" ht="12.75"/>
    <row r="4381" s="23" customFormat="1" ht="12.75"/>
    <row r="4382" s="23" customFormat="1" ht="12.75"/>
    <row r="4383" s="23" customFormat="1" ht="12.75"/>
    <row r="4384" s="23" customFormat="1" ht="12.75"/>
    <row r="4385" s="23" customFormat="1" ht="12.75"/>
    <row r="4386" s="23" customFormat="1" ht="12.75"/>
    <row r="4387" s="23" customFormat="1" ht="12.75"/>
    <row r="4388" s="23" customFormat="1" ht="12.75"/>
    <row r="4389" s="23" customFormat="1" ht="12.75"/>
    <row r="4390" s="23" customFormat="1" ht="12.75"/>
    <row r="4391" s="23" customFormat="1" ht="12.75"/>
    <row r="4392" s="23" customFormat="1" ht="12.75"/>
    <row r="4393" s="23" customFormat="1" ht="12.75"/>
    <row r="4394" s="23" customFormat="1" ht="12.75"/>
    <row r="4395" s="23" customFormat="1" ht="12.75"/>
    <row r="4396" s="23" customFormat="1" ht="12.75"/>
    <row r="4397" s="23" customFormat="1" ht="12.75"/>
    <row r="4398" s="23" customFormat="1" ht="12.75"/>
    <row r="4399" s="23" customFormat="1" ht="12.75"/>
    <row r="4400" s="23" customFormat="1" ht="12.75"/>
    <row r="4401" s="23" customFormat="1" ht="12.75"/>
    <row r="4402" s="23" customFormat="1" ht="12.75"/>
    <row r="4403" s="23" customFormat="1" ht="12.75"/>
    <row r="4404" s="23" customFormat="1" ht="12.75"/>
    <row r="4405" s="23" customFormat="1" ht="12.75"/>
    <row r="4406" s="23" customFormat="1" ht="12.75"/>
    <row r="4407" s="23" customFormat="1" ht="12.75"/>
    <row r="4408" s="23" customFormat="1" ht="12.75"/>
    <row r="4409" s="23" customFormat="1" ht="12.75"/>
    <row r="4410" s="23" customFormat="1" ht="12.75"/>
    <row r="4411" s="23" customFormat="1" ht="12.75"/>
    <row r="4412" s="23" customFormat="1" ht="12.75"/>
    <row r="4413" s="23" customFormat="1" ht="12.75"/>
    <row r="4414" s="23" customFormat="1" ht="12.75"/>
    <row r="4415" s="23" customFormat="1" ht="12.75"/>
    <row r="4416" s="23" customFormat="1" ht="12.75"/>
    <row r="4417" s="23" customFormat="1" ht="12.75"/>
    <row r="4418" s="23" customFormat="1" ht="12.75"/>
    <row r="4419" s="23" customFormat="1" ht="12.75"/>
    <row r="4420" s="23" customFormat="1" ht="12.75"/>
    <row r="4421" s="23" customFormat="1" ht="12.75"/>
    <row r="4422" s="23" customFormat="1" ht="12.75"/>
    <row r="4423" s="23" customFormat="1" ht="12.75"/>
    <row r="4424" s="23" customFormat="1" ht="12.75"/>
    <row r="4425" s="23" customFormat="1" ht="12.75"/>
    <row r="4426" s="23" customFormat="1" ht="12.75"/>
    <row r="4427" s="23" customFormat="1" ht="12.75"/>
    <row r="4428" s="23" customFormat="1" ht="12.75"/>
    <row r="4429" s="23" customFormat="1" ht="12.75"/>
    <row r="4430" s="23" customFormat="1" ht="12.75"/>
    <row r="4431" s="23" customFormat="1" ht="12.75"/>
    <row r="4432" s="23" customFormat="1" ht="12.75"/>
    <row r="4433" s="23" customFormat="1" ht="12.75"/>
    <row r="4434" s="23" customFormat="1" ht="12.75"/>
    <row r="4435" s="23" customFormat="1" ht="12.75"/>
    <row r="4436" s="23" customFormat="1" ht="12.75"/>
    <row r="4437" s="23" customFormat="1" ht="12.75"/>
    <row r="4438" s="23" customFormat="1" ht="12.75"/>
    <row r="4439" s="23" customFormat="1" ht="12.75"/>
    <row r="4440" s="23" customFormat="1" ht="12.75"/>
    <row r="4441" s="23" customFormat="1" ht="12.75"/>
    <row r="4442" s="23" customFormat="1" ht="12.75"/>
    <row r="4443" s="23" customFormat="1" ht="12.75"/>
    <row r="4444" s="23" customFormat="1" ht="12.75"/>
    <row r="4445" s="23" customFormat="1" ht="12.75"/>
    <row r="4446" s="23" customFormat="1" ht="12.75"/>
    <row r="4447" s="23" customFormat="1" ht="12.75"/>
    <row r="4448" s="23" customFormat="1" ht="12.75"/>
    <row r="4449" s="23" customFormat="1" ht="12.75"/>
    <row r="4450" s="23" customFormat="1" ht="12.75"/>
    <row r="4451" s="23" customFormat="1" ht="12.75"/>
    <row r="4452" s="23" customFormat="1" ht="12.75"/>
    <row r="4453" s="23" customFormat="1" ht="12.75"/>
    <row r="4454" s="23" customFormat="1" ht="12.75"/>
    <row r="4455" s="23" customFormat="1" ht="12.75"/>
    <row r="4456" s="23" customFormat="1" ht="12.75"/>
    <row r="4457" s="23" customFormat="1" ht="12.75"/>
    <row r="4458" s="23" customFormat="1" ht="12.75"/>
    <row r="4459" s="23" customFormat="1" ht="12.75"/>
    <row r="4460" s="23" customFormat="1" ht="12.75"/>
    <row r="4461" s="23" customFormat="1" ht="12.75"/>
    <row r="4462" s="23" customFormat="1" ht="12.75"/>
    <row r="4463" s="23" customFormat="1" ht="12.75"/>
    <row r="4464" s="23" customFormat="1" ht="12.75"/>
    <row r="4465" s="23" customFormat="1" ht="12.75"/>
    <row r="4466" s="23" customFormat="1" ht="12.75"/>
    <row r="4467" s="23" customFormat="1" ht="12.75"/>
    <row r="4468" s="23" customFormat="1" ht="12.75"/>
    <row r="4469" s="23" customFormat="1" ht="12.75"/>
    <row r="4470" s="23" customFormat="1" ht="12.75"/>
    <row r="4471" s="23" customFormat="1" ht="12.75"/>
    <row r="4472" s="23" customFormat="1" ht="12.75"/>
    <row r="4473" s="23" customFormat="1" ht="12.75"/>
    <row r="4474" s="23" customFormat="1" ht="12.75"/>
    <row r="4475" s="23" customFormat="1" ht="12.75"/>
    <row r="4476" s="23" customFormat="1" ht="12.75"/>
    <row r="4477" s="23" customFormat="1" ht="12.75"/>
    <row r="4478" s="23" customFormat="1" ht="12.75"/>
    <row r="4479" s="23" customFormat="1" ht="12.75"/>
    <row r="4480" s="23" customFormat="1" ht="12.75"/>
    <row r="4481" s="23" customFormat="1" ht="12.75"/>
    <row r="4482" s="23" customFormat="1" ht="12.75"/>
    <row r="4483" s="23" customFormat="1" ht="12.75"/>
    <row r="4484" s="23" customFormat="1" ht="12.75"/>
    <row r="4485" s="23" customFormat="1" ht="12.75"/>
    <row r="4486" s="23" customFormat="1" ht="12.75"/>
    <row r="4487" s="23" customFormat="1" ht="12.75"/>
    <row r="4488" s="23" customFormat="1" ht="12.75"/>
    <row r="4489" s="23" customFormat="1" ht="12.75"/>
    <row r="4490" s="23" customFormat="1" ht="12.75"/>
    <row r="4491" s="23" customFormat="1" ht="12.75"/>
    <row r="4492" s="23" customFormat="1" ht="12.75"/>
    <row r="4493" s="23" customFormat="1" ht="12.75"/>
    <row r="4494" s="23" customFormat="1" ht="12.75"/>
    <row r="4495" s="23" customFormat="1" ht="12.75"/>
    <row r="4496" s="23" customFormat="1" ht="12.75"/>
    <row r="4497" s="23" customFormat="1" ht="12.75"/>
    <row r="4498" s="23" customFormat="1" ht="12.75"/>
    <row r="4499" s="23" customFormat="1" ht="12.75"/>
    <row r="4500" s="23" customFormat="1" ht="12.75"/>
    <row r="4501" s="23" customFormat="1" ht="12.75"/>
    <row r="4502" s="23" customFormat="1" ht="12.75"/>
    <row r="4503" s="23" customFormat="1" ht="12.75"/>
    <row r="4504" s="23" customFormat="1" ht="12.75"/>
    <row r="4505" s="23" customFormat="1" ht="12.75"/>
    <row r="4506" s="23" customFormat="1" ht="12.75"/>
    <row r="4507" s="23" customFormat="1" ht="12.75"/>
    <row r="4508" s="23" customFormat="1" ht="12.75"/>
    <row r="4509" s="23" customFormat="1" ht="12.75"/>
    <row r="4510" s="23" customFormat="1" ht="12.75"/>
    <row r="4511" s="23" customFormat="1" ht="12.75"/>
    <row r="4512" s="23" customFormat="1" ht="12.75"/>
    <row r="4513" s="23" customFormat="1" ht="12.75"/>
    <row r="4514" s="23" customFormat="1" ht="12.75"/>
    <row r="4515" s="23" customFormat="1" ht="12.75"/>
    <row r="4516" s="23" customFormat="1" ht="12.75"/>
    <row r="4517" s="23" customFormat="1" ht="12.75"/>
    <row r="4518" s="23" customFormat="1" ht="12.75"/>
    <row r="4519" s="23" customFormat="1" ht="12.75"/>
    <row r="4520" s="23" customFormat="1" ht="12.75"/>
    <row r="4521" s="23" customFormat="1" ht="12.75"/>
    <row r="4522" s="23" customFormat="1" ht="12.75"/>
    <row r="4523" s="23" customFormat="1" ht="12.75"/>
    <row r="4524" s="23" customFormat="1" ht="12.75"/>
    <row r="4525" s="23" customFormat="1" ht="12.75"/>
    <row r="4526" s="23" customFormat="1" ht="12.75"/>
    <row r="4527" s="23" customFormat="1" ht="12.75"/>
    <row r="4528" s="23" customFormat="1" ht="12.75"/>
    <row r="4529" s="23" customFormat="1" ht="12.75"/>
    <row r="4530" s="23" customFormat="1" ht="12.75"/>
    <row r="4531" s="23" customFormat="1" ht="12.75"/>
    <row r="4532" s="23" customFormat="1" ht="12.75"/>
    <row r="4533" s="23" customFormat="1" ht="12.75"/>
    <row r="4534" s="23" customFormat="1" ht="12.75"/>
    <row r="4535" s="23" customFormat="1" ht="12.75"/>
    <row r="4536" s="23" customFormat="1" ht="12.75"/>
    <row r="4537" s="23" customFormat="1" ht="12.75"/>
    <row r="4538" s="23" customFormat="1" ht="12.75"/>
    <row r="4539" s="23" customFormat="1" ht="12.75"/>
    <row r="4540" s="23" customFormat="1" ht="12.75"/>
    <row r="4541" s="23" customFormat="1" ht="12.75"/>
    <row r="4542" s="23" customFormat="1" ht="12.75"/>
    <row r="4543" s="23" customFormat="1" ht="12.75"/>
    <row r="4544" s="23" customFormat="1" ht="12.75"/>
    <row r="4545" s="23" customFormat="1" ht="12.75"/>
    <row r="4546" s="23" customFormat="1" ht="12.75"/>
    <row r="4547" s="23" customFormat="1" ht="12.75"/>
    <row r="4548" s="23" customFormat="1" ht="12.75"/>
    <row r="4549" s="23" customFormat="1" ht="12.75"/>
    <row r="4550" s="23" customFormat="1" ht="12.75"/>
    <row r="4551" s="23" customFormat="1" ht="12.75"/>
    <row r="4552" s="23" customFormat="1" ht="12.75"/>
    <row r="4553" s="23" customFormat="1" ht="12.75"/>
    <row r="4554" s="23" customFormat="1" ht="12.75"/>
    <row r="4555" s="23" customFormat="1" ht="12.75"/>
    <row r="4556" s="23" customFormat="1" ht="12.75"/>
    <row r="4557" s="23" customFormat="1" ht="12.75"/>
    <row r="4558" s="23" customFormat="1" ht="12.75"/>
    <row r="4559" s="23" customFormat="1" ht="12.75"/>
    <row r="4560" s="23" customFormat="1" ht="12.75"/>
    <row r="4561" s="23" customFormat="1" ht="12.75"/>
    <row r="4562" s="23" customFormat="1" ht="12.75"/>
    <row r="4563" s="23" customFormat="1" ht="12.75"/>
    <row r="4564" s="23" customFormat="1" ht="12.75"/>
    <row r="4565" s="23" customFormat="1" ht="12.75"/>
    <row r="4566" s="23" customFormat="1" ht="12.75"/>
    <row r="4567" s="23" customFormat="1" ht="12.75"/>
    <row r="4568" s="23" customFormat="1" ht="12.75"/>
    <row r="4569" s="23" customFormat="1" ht="12.75"/>
    <row r="4570" s="23" customFormat="1" ht="12.75"/>
    <row r="4571" s="23" customFormat="1" ht="12.75"/>
    <row r="4572" s="23" customFormat="1" ht="12.75"/>
    <row r="4573" s="23" customFormat="1" ht="12.75"/>
    <row r="4574" s="23" customFormat="1" ht="12.75"/>
    <row r="4575" s="23" customFormat="1" ht="12.75"/>
    <row r="4576" s="23" customFormat="1" ht="12.75"/>
    <row r="4577" s="23" customFormat="1" ht="12.75"/>
    <row r="4578" s="23" customFormat="1" ht="12.75"/>
    <row r="4579" s="23" customFormat="1" ht="12.75"/>
    <row r="4580" s="23" customFormat="1" ht="12.75"/>
    <row r="4581" s="23" customFormat="1" ht="12.75"/>
    <row r="4582" s="23" customFormat="1" ht="12.75"/>
    <row r="4583" s="23" customFormat="1" ht="12.75"/>
    <row r="4584" s="23" customFormat="1" ht="12.75"/>
    <row r="4585" s="23" customFormat="1" ht="12.75"/>
    <row r="4586" s="23" customFormat="1" ht="12.75"/>
    <row r="4587" s="23" customFormat="1" ht="12.75"/>
    <row r="4588" s="23" customFormat="1" ht="12.75"/>
    <row r="4589" s="23" customFormat="1" ht="12.75"/>
    <row r="4590" s="23" customFormat="1" ht="12.75"/>
    <row r="4591" s="23" customFormat="1" ht="12.75"/>
    <row r="4592" s="23" customFormat="1" ht="12.75"/>
    <row r="4593" s="23" customFormat="1" ht="12.75"/>
    <row r="4594" s="23" customFormat="1" ht="12.75"/>
    <row r="4595" s="23" customFormat="1" ht="12.75"/>
    <row r="4596" s="23" customFormat="1" ht="12.75"/>
    <row r="4597" s="23" customFormat="1" ht="12.75"/>
    <row r="4598" s="23" customFormat="1" ht="12.75"/>
    <row r="4599" s="23" customFormat="1" ht="12.75"/>
    <row r="4600" s="23" customFormat="1" ht="12.75"/>
    <row r="4601" s="23" customFormat="1" ht="12.75"/>
    <row r="4602" s="23" customFormat="1" ht="12.75"/>
    <row r="4603" s="23" customFormat="1" ht="12.75"/>
    <row r="4604" s="23" customFormat="1" ht="12.75"/>
    <row r="4605" s="23" customFormat="1" ht="12.75"/>
    <row r="4606" s="23" customFormat="1" ht="12.75"/>
    <row r="4607" s="23" customFormat="1" ht="12.75"/>
    <row r="4608" s="23" customFormat="1" ht="12.75"/>
    <row r="4609" s="23" customFormat="1" ht="12.75"/>
    <row r="4610" s="23" customFormat="1" ht="12.75"/>
    <row r="4611" s="23" customFormat="1" ht="12.75"/>
    <row r="4612" s="23" customFormat="1" ht="12.75"/>
    <row r="4613" s="23" customFormat="1" ht="12.75"/>
    <row r="4614" s="23" customFormat="1" ht="12.75"/>
    <row r="4615" s="23" customFormat="1" ht="12.75"/>
    <row r="4616" s="23" customFormat="1" ht="12.75"/>
    <row r="4617" s="23" customFormat="1" ht="12.75"/>
    <row r="4618" s="23" customFormat="1" ht="12.75"/>
    <row r="4619" s="23" customFormat="1" ht="12.75"/>
    <row r="4620" s="23" customFormat="1" ht="12.75"/>
    <row r="4621" s="23" customFormat="1" ht="12.75"/>
    <row r="4622" s="23" customFormat="1" ht="12.75"/>
    <row r="4623" s="23" customFormat="1" ht="12.75"/>
    <row r="4624" s="23" customFormat="1" ht="12.75"/>
    <row r="4625" s="23" customFormat="1" ht="12.75"/>
    <row r="4626" s="23" customFormat="1" ht="12.75"/>
    <row r="4627" s="23" customFormat="1" ht="12.75"/>
    <row r="4628" s="23" customFormat="1" ht="12.75"/>
    <row r="4629" s="23" customFormat="1" ht="12.75"/>
    <row r="4630" s="23" customFormat="1" ht="12.75"/>
    <row r="4631" s="23" customFormat="1" ht="12.75"/>
    <row r="4632" s="23" customFormat="1" ht="12.75"/>
    <row r="4633" s="23" customFormat="1" ht="12.75"/>
    <row r="4634" s="23" customFormat="1" ht="12.75"/>
    <row r="4635" s="23" customFormat="1" ht="12.75"/>
    <row r="4636" s="23" customFormat="1" ht="12.75"/>
    <row r="4637" s="23" customFormat="1" ht="12.75"/>
    <row r="4638" s="23" customFormat="1" ht="12.75"/>
    <row r="4639" s="23" customFormat="1" ht="12.75"/>
    <row r="4640" s="23" customFormat="1" ht="12.75"/>
    <row r="4641" s="23" customFormat="1" ht="12.75"/>
    <row r="4642" s="23" customFormat="1" ht="12.75"/>
    <row r="4643" s="23" customFormat="1" ht="12.75"/>
    <row r="4644" s="23" customFormat="1" ht="12.75"/>
    <row r="4645" s="23" customFormat="1" ht="12.75"/>
    <row r="4646" s="23" customFormat="1" ht="12.75"/>
    <row r="4647" s="23" customFormat="1" ht="12.75"/>
    <row r="4648" s="23" customFormat="1" ht="12.75"/>
    <row r="4649" s="23" customFormat="1" ht="12.75"/>
    <row r="4650" s="23" customFormat="1" ht="12.75"/>
    <row r="4651" s="23" customFormat="1" ht="12.75"/>
    <row r="4652" s="23" customFormat="1" ht="12.75"/>
    <row r="4653" s="23" customFormat="1" ht="12.75"/>
    <row r="4654" s="23" customFormat="1" ht="12.75"/>
    <row r="4655" s="23" customFormat="1" ht="12.75"/>
    <row r="4656" s="23" customFormat="1" ht="12.75"/>
    <row r="4657" s="23" customFormat="1" ht="12.75"/>
    <row r="4658" s="23" customFormat="1" ht="12.75"/>
    <row r="4659" s="23" customFormat="1" ht="12.75"/>
    <row r="4660" s="23" customFormat="1" ht="12.75"/>
    <row r="4661" s="23" customFormat="1" ht="12.75"/>
    <row r="4662" s="23" customFormat="1" ht="12.75"/>
    <row r="4663" s="23" customFormat="1" ht="12.75"/>
    <row r="4664" s="23" customFormat="1" ht="12.75"/>
    <row r="4665" s="23" customFormat="1" ht="12.75"/>
    <row r="4666" s="23" customFormat="1" ht="12.75"/>
    <row r="4667" s="23" customFormat="1" ht="12.75"/>
    <row r="4668" s="23" customFormat="1" ht="12.75"/>
    <row r="4669" s="23" customFormat="1" ht="12.75"/>
    <row r="4670" s="23" customFormat="1" ht="12.75"/>
    <row r="4671" s="23" customFormat="1" ht="12.75"/>
    <row r="4672" s="23" customFormat="1" ht="12.75"/>
    <row r="4673" s="23" customFormat="1" ht="12.75"/>
    <row r="4674" s="23" customFormat="1" ht="12.75"/>
    <row r="4675" s="23" customFormat="1" ht="12.75"/>
    <row r="4676" s="23" customFormat="1" ht="12.75"/>
    <row r="4677" s="23" customFormat="1" ht="12.75"/>
    <row r="4678" s="23" customFormat="1" ht="12.75"/>
    <row r="4679" s="23" customFormat="1" ht="12.75"/>
    <row r="4680" s="23" customFormat="1" ht="12.75"/>
    <row r="4681" s="23" customFormat="1" ht="12.75"/>
    <row r="4682" s="23" customFormat="1" ht="12.75"/>
    <row r="4683" s="23" customFormat="1" ht="12.75"/>
    <row r="4684" s="23" customFormat="1" ht="12.75"/>
    <row r="4685" s="23" customFormat="1" ht="12.75"/>
    <row r="4686" s="23" customFormat="1" ht="12.75"/>
    <row r="4687" s="23" customFormat="1" ht="12.75"/>
    <row r="4688" s="23" customFormat="1" ht="12.75"/>
    <row r="4689" s="23" customFormat="1" ht="12.75"/>
    <row r="4690" s="23" customFormat="1" ht="12.75"/>
    <row r="4691" s="23" customFormat="1" ht="12.75"/>
    <row r="4692" s="23" customFormat="1" ht="12.75"/>
    <row r="4693" s="23" customFormat="1" ht="12.75"/>
    <row r="4694" s="23" customFormat="1" ht="12.75"/>
    <row r="4695" s="23" customFormat="1" ht="12.75"/>
    <row r="4696" s="23" customFormat="1" ht="12.75"/>
    <row r="4697" s="23" customFormat="1" ht="12.75"/>
    <row r="4698" s="23" customFormat="1" ht="12.75"/>
    <row r="4699" s="23" customFormat="1" ht="12.75"/>
    <row r="4700" s="23" customFormat="1" ht="12.75"/>
    <row r="4701" s="23" customFormat="1" ht="12.75"/>
    <row r="4702" s="23" customFormat="1" ht="12.75"/>
    <row r="4703" s="23" customFormat="1" ht="12.75"/>
    <row r="4704" s="23" customFormat="1" ht="12.75"/>
    <row r="4705" s="23" customFormat="1" ht="12.75"/>
    <row r="4706" s="23" customFormat="1" ht="12.75"/>
    <row r="4707" s="23" customFormat="1" ht="12.75"/>
    <row r="4708" s="23" customFormat="1" ht="12.75"/>
    <row r="4709" s="23" customFormat="1" ht="12.75"/>
    <row r="4710" s="23" customFormat="1" ht="12.75"/>
    <row r="4711" s="23" customFormat="1" ht="12.75"/>
    <row r="4712" s="23" customFormat="1" ht="12.75"/>
    <row r="4713" s="23" customFormat="1" ht="12.75"/>
    <row r="4714" s="23" customFormat="1" ht="12.75"/>
    <row r="4715" s="23" customFormat="1" ht="12.75"/>
    <row r="4716" s="23" customFormat="1" ht="12.75"/>
    <row r="4717" s="23" customFormat="1" ht="12.75"/>
    <row r="4718" s="23" customFormat="1" ht="12.75"/>
    <row r="4719" s="23" customFormat="1" ht="12.75"/>
    <row r="4720" s="23" customFormat="1" ht="12.75"/>
    <row r="4721" s="23" customFormat="1" ht="12.75"/>
    <row r="4722" s="23" customFormat="1" ht="12.75"/>
    <row r="4723" s="23" customFormat="1" ht="12.75"/>
    <row r="4724" s="23" customFormat="1" ht="12.75"/>
    <row r="4725" s="23" customFormat="1" ht="12.75"/>
    <row r="4726" s="23" customFormat="1" ht="12.75"/>
    <row r="4727" s="23" customFormat="1" ht="12.75"/>
    <row r="4728" s="23" customFormat="1" ht="12.75"/>
    <row r="4729" s="23" customFormat="1" ht="12.75"/>
    <row r="4730" s="23" customFormat="1" ht="12.75"/>
    <row r="4731" s="23" customFormat="1" ht="12.75"/>
    <row r="4732" s="23" customFormat="1" ht="12.75"/>
    <row r="4733" s="23" customFormat="1" ht="12.75"/>
    <row r="4734" s="23" customFormat="1" ht="12.75"/>
    <row r="4735" s="23" customFormat="1" ht="12.75"/>
    <row r="4736" s="23" customFormat="1" ht="12.75"/>
    <row r="4737" s="23" customFormat="1" ht="12.75"/>
    <row r="4738" s="23" customFormat="1" ht="12.75"/>
    <row r="4739" s="23" customFormat="1" ht="12.75"/>
    <row r="4740" s="23" customFormat="1" ht="12.75"/>
    <row r="4741" s="23" customFormat="1" ht="12.75"/>
    <row r="4742" s="23" customFormat="1" ht="12.75"/>
    <row r="4743" s="23" customFormat="1" ht="12.75"/>
    <row r="4744" s="23" customFormat="1" ht="12.75"/>
    <row r="4745" s="23" customFormat="1" ht="12.75"/>
    <row r="4746" s="23" customFormat="1" ht="12.75"/>
    <row r="4747" s="23" customFormat="1" ht="12.75"/>
    <row r="4748" s="23" customFormat="1" ht="12.75"/>
    <row r="4749" s="23" customFormat="1" ht="12.75"/>
    <row r="4750" s="23" customFormat="1" ht="12.75"/>
    <row r="4751" s="23" customFormat="1" ht="12.75"/>
    <row r="4752" s="23" customFormat="1" ht="12.75"/>
    <row r="4753" s="23" customFormat="1" ht="12.75"/>
    <row r="4754" s="23" customFormat="1" ht="12.75"/>
    <row r="4755" s="23" customFormat="1" ht="12.75"/>
    <row r="4756" s="23" customFormat="1" ht="12.75"/>
    <row r="4757" s="23" customFormat="1" ht="12.75"/>
    <row r="4758" s="23" customFormat="1" ht="12.75"/>
    <row r="4759" s="23" customFormat="1" ht="12.75"/>
    <row r="4760" s="23" customFormat="1" ht="12.75"/>
    <row r="4761" s="23" customFormat="1" ht="12.75"/>
    <row r="4762" s="23" customFormat="1" ht="12.75"/>
    <row r="4763" s="23" customFormat="1" ht="12.75"/>
    <row r="4764" s="23" customFormat="1" ht="12.75"/>
    <row r="4765" s="23" customFormat="1" ht="12.75"/>
    <row r="4766" s="23" customFormat="1" ht="12.75"/>
    <row r="4767" s="23" customFormat="1" ht="12.75"/>
    <row r="4768" s="23" customFormat="1" ht="12.75"/>
    <row r="4769" s="23" customFormat="1" ht="12.75"/>
    <row r="4770" s="23" customFormat="1" ht="12.75"/>
    <row r="4771" s="23" customFormat="1" ht="12.75"/>
    <row r="4772" s="23" customFormat="1" ht="12.75"/>
    <row r="4773" s="23" customFormat="1" ht="12.75"/>
    <row r="4774" s="23" customFormat="1" ht="12.75"/>
    <row r="4775" s="23" customFormat="1" ht="12.75"/>
    <row r="4776" s="23" customFormat="1" ht="12.75"/>
    <row r="4777" s="23" customFormat="1" ht="12.75"/>
    <row r="4778" s="23" customFormat="1" ht="12.75"/>
    <row r="4779" s="23" customFormat="1" ht="12.75"/>
    <row r="4780" s="23" customFormat="1" ht="12.75"/>
    <row r="4781" s="23" customFormat="1" ht="12.75"/>
    <row r="4782" s="23" customFormat="1" ht="12.75"/>
    <row r="4783" s="23" customFormat="1" ht="12.75"/>
    <row r="4784" s="23" customFormat="1" ht="12.75"/>
    <row r="4785" s="23" customFormat="1" ht="12.75"/>
    <row r="4786" s="23" customFormat="1" ht="12.75"/>
    <row r="4787" s="23" customFormat="1" ht="12.75"/>
    <row r="4788" s="23" customFormat="1" ht="12.75"/>
    <row r="4789" s="23" customFormat="1" ht="12.75"/>
    <row r="4790" s="23" customFormat="1" ht="12.75"/>
    <row r="4791" s="23" customFormat="1" ht="12.75"/>
    <row r="4792" s="23" customFormat="1" ht="12.75"/>
    <row r="4793" s="23" customFormat="1" ht="12.75"/>
    <row r="4794" s="23" customFormat="1" ht="12.75"/>
    <row r="4795" s="23" customFormat="1" ht="12.75"/>
    <row r="4796" s="23" customFormat="1" ht="12.75"/>
    <row r="4797" s="23" customFormat="1" ht="12.75"/>
    <row r="4798" s="23" customFormat="1" ht="12.75"/>
    <row r="4799" s="23" customFormat="1" ht="12.75"/>
    <row r="4800" s="23" customFormat="1" ht="12.75"/>
    <row r="4801" s="23" customFormat="1" ht="12.75"/>
    <row r="4802" s="23" customFormat="1" ht="12.75"/>
    <row r="4803" s="23" customFormat="1" ht="12.75"/>
    <row r="4804" s="23" customFormat="1" ht="12.75"/>
    <row r="4805" s="23" customFormat="1" ht="12.75"/>
    <row r="4806" s="23" customFormat="1" ht="12.75"/>
    <row r="4807" s="23" customFormat="1" ht="12.75"/>
    <row r="4808" s="23" customFormat="1" ht="12.75"/>
    <row r="4809" s="23" customFormat="1" ht="12.75"/>
    <row r="4810" s="23" customFormat="1" ht="12.75"/>
    <row r="4811" s="23" customFormat="1" ht="12.75"/>
    <row r="4812" s="23" customFormat="1" ht="12.75"/>
    <row r="4813" s="23" customFormat="1" ht="12.75"/>
    <row r="4814" s="23" customFormat="1" ht="12.75"/>
    <row r="4815" s="23" customFormat="1" ht="12.75"/>
    <row r="4816" s="23" customFormat="1" ht="12.75"/>
    <row r="4817" s="23" customFormat="1" ht="12.75"/>
    <row r="4818" s="23" customFormat="1" ht="12.75"/>
    <row r="4819" s="23" customFormat="1" ht="12.75"/>
    <row r="4820" s="23" customFormat="1" ht="12.75"/>
    <row r="4821" s="23" customFormat="1" ht="12.75"/>
    <row r="4822" s="23" customFormat="1" ht="12.75"/>
    <row r="4823" s="23" customFormat="1" ht="12.75"/>
    <row r="4824" s="23" customFormat="1" ht="12.75"/>
    <row r="4825" s="23" customFormat="1" ht="12.75"/>
    <row r="4826" s="23" customFormat="1" ht="12.75"/>
    <row r="4827" s="23" customFormat="1" ht="12.75"/>
    <row r="4828" s="23" customFormat="1" ht="12.75"/>
    <row r="4829" s="23" customFormat="1" ht="12.75"/>
    <row r="4830" s="23" customFormat="1" ht="12.75"/>
    <row r="4831" s="23" customFormat="1" ht="12.75"/>
    <row r="4832" s="23" customFormat="1" ht="12.75"/>
    <row r="4833" s="23" customFormat="1" ht="12.75"/>
    <row r="4834" s="23" customFormat="1" ht="12.75"/>
    <row r="4835" s="23" customFormat="1" ht="12.75"/>
    <row r="4836" s="23" customFormat="1" ht="12.75"/>
    <row r="4837" s="23" customFormat="1" ht="12.75"/>
    <row r="4838" s="23" customFormat="1" ht="12.75"/>
    <row r="4839" s="23" customFormat="1" ht="12.75"/>
    <row r="4840" s="23" customFormat="1" ht="12.75"/>
    <row r="4841" s="23" customFormat="1" ht="12.75"/>
    <row r="4842" s="23" customFormat="1" ht="12.75"/>
    <row r="4843" s="23" customFormat="1" ht="12.75"/>
    <row r="4844" s="23" customFormat="1" ht="12.75"/>
    <row r="4845" s="23" customFormat="1" ht="12.75"/>
    <row r="4846" s="23" customFormat="1" ht="12.75"/>
    <row r="4847" s="23" customFormat="1" ht="12.75"/>
    <row r="4848" s="23" customFormat="1" ht="12.75"/>
    <row r="4849" s="23" customFormat="1" ht="12.75"/>
    <row r="4850" s="23" customFormat="1" ht="12.75"/>
    <row r="4851" s="23" customFormat="1" ht="12.75"/>
    <row r="4852" s="23" customFormat="1" ht="12.75"/>
    <row r="4853" s="23" customFormat="1" ht="12.75"/>
    <row r="4854" s="23" customFormat="1" ht="12.75"/>
    <row r="4855" s="23" customFormat="1" ht="12.75"/>
    <row r="4856" s="23" customFormat="1" ht="12.75"/>
    <row r="4857" s="23" customFormat="1" ht="12.75"/>
    <row r="4858" s="23" customFormat="1" ht="12.75"/>
    <row r="4859" s="23" customFormat="1" ht="12.75"/>
    <row r="4860" s="23" customFormat="1" ht="12.75"/>
    <row r="4861" s="23" customFormat="1" ht="12.75"/>
    <row r="4862" s="23" customFormat="1" ht="12.75"/>
    <row r="4863" s="23" customFormat="1" ht="12.75"/>
    <row r="4864" s="23" customFormat="1" ht="12.75"/>
    <row r="4865" s="23" customFormat="1" ht="12.75"/>
    <row r="4866" s="23" customFormat="1" ht="12.75"/>
    <row r="4867" s="23" customFormat="1" ht="12.75"/>
    <row r="4868" s="23" customFormat="1" ht="12.75"/>
    <row r="4869" s="23" customFormat="1" ht="12.75"/>
    <row r="4870" s="23" customFormat="1" ht="12.75"/>
    <row r="4871" s="23" customFormat="1" ht="12.75"/>
    <row r="4872" s="23" customFormat="1" ht="12.75"/>
    <row r="4873" s="23" customFormat="1" ht="12.75"/>
    <row r="4874" s="23" customFormat="1" ht="12.75"/>
    <row r="4875" s="23" customFormat="1" ht="12.75"/>
    <row r="4876" s="23" customFormat="1" ht="12.75"/>
    <row r="4877" s="23" customFormat="1" ht="12.75"/>
    <row r="4878" s="23" customFormat="1" ht="12.75"/>
    <row r="4879" s="23" customFormat="1" ht="12.75"/>
    <row r="4880" s="23" customFormat="1" ht="12.75"/>
    <row r="4881" s="23" customFormat="1" ht="12.75"/>
    <row r="4882" s="23" customFormat="1" ht="12.75"/>
    <row r="4883" s="23" customFormat="1" ht="12.75"/>
    <row r="4884" s="23" customFormat="1" ht="12.75"/>
    <row r="4885" s="23" customFormat="1" ht="12.75"/>
    <row r="4886" s="23" customFormat="1" ht="12.75"/>
    <row r="4887" s="23" customFormat="1" ht="12.75"/>
    <row r="4888" s="23" customFormat="1" ht="12.75"/>
    <row r="4889" s="23" customFormat="1" ht="12.75"/>
    <row r="4890" s="23" customFormat="1" ht="12.75"/>
    <row r="4891" s="23" customFormat="1" ht="12.75"/>
    <row r="4892" s="23" customFormat="1" ht="12.75"/>
    <row r="4893" s="23" customFormat="1" ht="12.75"/>
    <row r="4894" s="23" customFormat="1" ht="12.75"/>
    <row r="4895" s="23" customFormat="1" ht="12.75"/>
    <row r="4896" s="23" customFormat="1" ht="12.75"/>
    <row r="4897" s="23" customFormat="1" ht="12.75"/>
    <row r="4898" s="23" customFormat="1" ht="12.75"/>
    <row r="4899" s="23" customFormat="1" ht="12.75"/>
    <row r="4900" s="23" customFormat="1" ht="12.75"/>
    <row r="4901" s="23" customFormat="1" ht="12.75"/>
    <row r="4902" s="23" customFormat="1" ht="12.75"/>
    <row r="4903" s="23" customFormat="1" ht="12.75"/>
    <row r="4904" s="23" customFormat="1" ht="12.75"/>
    <row r="4905" s="23" customFormat="1" ht="12.75"/>
    <row r="4906" s="23" customFormat="1" ht="12.75"/>
    <row r="4907" s="23" customFormat="1" ht="12.75"/>
    <row r="4908" s="23" customFormat="1" ht="12.75"/>
    <row r="4909" s="23" customFormat="1" ht="12.75"/>
    <row r="4910" s="23" customFormat="1" ht="12.75"/>
    <row r="4911" s="23" customFormat="1" ht="12.75"/>
    <row r="4912" s="23" customFormat="1" ht="12.75"/>
    <row r="4913" s="23" customFormat="1" ht="12.75"/>
    <row r="4914" s="23" customFormat="1" ht="12.75"/>
    <row r="4915" s="23" customFormat="1" ht="12.75"/>
    <row r="4916" s="23" customFormat="1" ht="12.75"/>
    <row r="4917" s="23" customFormat="1" ht="12.75"/>
    <row r="4918" s="23" customFormat="1" ht="12.75"/>
    <row r="4919" s="23" customFormat="1" ht="12.75"/>
    <row r="4920" s="23" customFormat="1" ht="12.75"/>
    <row r="4921" s="23" customFormat="1" ht="12.75"/>
    <row r="4922" s="23" customFormat="1" ht="12.75"/>
    <row r="4923" s="23" customFormat="1" ht="12.75"/>
    <row r="4924" s="23" customFormat="1" ht="12.75"/>
    <row r="4925" s="23" customFormat="1" ht="12.75"/>
    <row r="4926" s="23" customFormat="1" ht="12.75"/>
    <row r="4927" s="23" customFormat="1" ht="12.75"/>
    <row r="4928" s="23" customFormat="1" ht="12.75"/>
    <row r="4929" s="23" customFormat="1" ht="12.75"/>
    <row r="4930" s="23" customFormat="1" ht="12.75"/>
    <row r="4931" s="23" customFormat="1" ht="12.75"/>
    <row r="4932" s="23" customFormat="1" ht="12.75"/>
    <row r="4933" s="23" customFormat="1" ht="12.75"/>
    <row r="4934" s="23" customFormat="1" ht="12.75"/>
    <row r="4935" s="23" customFormat="1" ht="12.75"/>
    <row r="4936" s="23" customFormat="1" ht="12.75"/>
    <row r="4937" s="23" customFormat="1" ht="12.75"/>
    <row r="4938" s="23" customFormat="1" ht="12.75"/>
    <row r="4939" s="23" customFormat="1" ht="12.75"/>
    <row r="4940" s="23" customFormat="1" ht="12.75"/>
    <row r="4941" s="23" customFormat="1" ht="12.75"/>
    <row r="4942" s="23" customFormat="1" ht="12.75"/>
    <row r="4943" s="23" customFormat="1" ht="12.75"/>
    <row r="4944" s="23" customFormat="1" ht="12.75"/>
    <row r="4945" s="23" customFormat="1" ht="12.75"/>
    <row r="4946" s="23" customFormat="1" ht="12.75"/>
    <row r="4947" s="23" customFormat="1" ht="12.75"/>
    <row r="4948" s="23" customFormat="1" ht="12.75"/>
    <row r="4949" s="23" customFormat="1" ht="12.75"/>
    <row r="4950" s="23" customFormat="1" ht="12.75"/>
    <row r="4951" s="23" customFormat="1" ht="12.75"/>
    <row r="4952" s="23" customFormat="1" ht="12.75"/>
    <row r="4953" s="23" customFormat="1" ht="12.75"/>
    <row r="4954" s="23" customFormat="1" ht="12.75"/>
    <row r="4955" s="23" customFormat="1" ht="12.75"/>
    <row r="4956" s="23" customFormat="1" ht="12.75"/>
    <row r="4957" s="23" customFormat="1" ht="12.75"/>
    <row r="4958" s="23" customFormat="1" ht="12.75"/>
    <row r="4959" s="23" customFormat="1" ht="12.75"/>
    <row r="4960" s="23" customFormat="1" ht="12.75"/>
    <row r="4961" s="23" customFormat="1" ht="12.75"/>
    <row r="4962" s="23" customFormat="1" ht="12.75"/>
    <row r="4963" s="23" customFormat="1" ht="12.75"/>
    <row r="4964" s="23" customFormat="1" ht="12.75"/>
    <row r="4965" s="23" customFormat="1" ht="12.75"/>
    <row r="4966" s="23" customFormat="1" ht="12.75"/>
    <row r="4967" s="23" customFormat="1" ht="12.75"/>
    <row r="4968" s="23" customFormat="1" ht="12.75"/>
    <row r="4969" s="23" customFormat="1" ht="12.75"/>
    <row r="4970" s="23" customFormat="1" ht="12.75"/>
    <row r="4971" s="23" customFormat="1" ht="12.75"/>
    <row r="4972" s="23" customFormat="1" ht="12.75"/>
    <row r="4973" s="23" customFormat="1" ht="12.75"/>
    <row r="4974" s="23" customFormat="1" ht="12.75"/>
    <row r="4975" s="23" customFormat="1" ht="12.75"/>
    <row r="4976" s="23" customFormat="1" ht="12.75"/>
    <row r="4977" s="23" customFormat="1" ht="12.75"/>
    <row r="4978" s="23" customFormat="1" ht="12.75"/>
    <row r="4979" s="23" customFormat="1" ht="12.75"/>
    <row r="4980" s="23" customFormat="1" ht="12.75"/>
    <row r="4981" s="23" customFormat="1" ht="12.75"/>
    <row r="4982" s="23" customFormat="1" ht="12.75"/>
    <row r="4983" s="23" customFormat="1" ht="12.75"/>
    <row r="4984" s="23" customFormat="1" ht="12.75"/>
    <row r="4985" s="23" customFormat="1" ht="12.75"/>
    <row r="4986" s="23" customFormat="1" ht="12.75"/>
    <row r="4987" s="23" customFormat="1" ht="12.75"/>
    <row r="4988" s="23" customFormat="1" ht="12.75"/>
    <row r="4989" s="23" customFormat="1" ht="12.75"/>
    <row r="4990" s="23" customFormat="1" ht="12.75"/>
    <row r="4991" s="23" customFormat="1" ht="12.75"/>
    <row r="4992" s="23" customFormat="1" ht="12.75"/>
    <row r="4993" s="23" customFormat="1" ht="12.75"/>
    <row r="4994" s="23" customFormat="1" ht="12.75"/>
    <row r="4995" s="23" customFormat="1" ht="12.75"/>
    <row r="4996" s="23" customFormat="1" ht="12.75"/>
    <row r="4997" s="23" customFormat="1" ht="12.75"/>
    <row r="4998" s="23" customFormat="1" ht="12.75"/>
    <row r="4999" s="23" customFormat="1" ht="12.75"/>
    <row r="5000" s="23" customFormat="1" ht="12.75"/>
    <row r="5001" s="23" customFormat="1" ht="12.75"/>
    <row r="5002" s="23" customFormat="1" ht="12.75"/>
    <row r="5003" s="23" customFormat="1" ht="12.75"/>
    <row r="5004" s="23" customFormat="1" ht="12.75"/>
    <row r="5005" s="23" customFormat="1" ht="12.75"/>
    <row r="5006" s="23" customFormat="1" ht="12.75"/>
    <row r="5007" s="23" customFormat="1" ht="12.75"/>
    <row r="5008" s="23" customFormat="1" ht="12.75"/>
    <row r="5009" s="23" customFormat="1" ht="12.75"/>
    <row r="5010" s="23" customFormat="1" ht="12.75"/>
    <row r="5011" s="23" customFormat="1" ht="12.75"/>
    <row r="5012" s="23" customFormat="1" ht="12.75"/>
    <row r="5013" s="23" customFormat="1" ht="12.75"/>
    <row r="5014" s="23" customFormat="1" ht="12.75"/>
    <row r="5015" s="23" customFormat="1" ht="12.75"/>
    <row r="5016" s="23" customFormat="1" ht="12.75"/>
    <row r="5017" s="23" customFormat="1" ht="12.75"/>
    <row r="5018" s="23" customFormat="1" ht="12.75"/>
    <row r="5019" s="23" customFormat="1" ht="12.75"/>
    <row r="5020" s="23" customFormat="1" ht="12.75"/>
    <row r="5021" s="23" customFormat="1" ht="12.75"/>
    <row r="5022" s="23" customFormat="1" ht="12.75"/>
    <row r="5023" s="23" customFormat="1" ht="12.75"/>
    <row r="5024" s="23" customFormat="1" ht="12.75"/>
    <row r="5025" s="23" customFormat="1" ht="12.75"/>
    <row r="5026" s="23" customFormat="1" ht="12.75"/>
    <row r="5027" s="23" customFormat="1" ht="12.75"/>
    <row r="5028" s="23" customFormat="1" ht="12.75"/>
    <row r="5029" s="23" customFormat="1" ht="12.75"/>
    <row r="5030" s="23" customFormat="1" ht="12.75"/>
    <row r="5031" s="23" customFormat="1" ht="12.75"/>
    <row r="5032" s="23" customFormat="1" ht="12.75"/>
    <row r="5033" s="23" customFormat="1" ht="12.75"/>
    <row r="5034" s="23" customFormat="1" ht="12.75"/>
    <row r="5035" s="23" customFormat="1" ht="12.75"/>
    <row r="5036" s="23" customFormat="1" ht="12.75"/>
    <row r="5037" s="23" customFormat="1" ht="12.75"/>
    <row r="5038" s="23" customFormat="1" ht="12.75"/>
    <row r="5039" s="23" customFormat="1" ht="12.75"/>
    <row r="5040" s="23" customFormat="1" ht="12.75"/>
    <row r="5041" s="23" customFormat="1" ht="12.75"/>
    <row r="5042" s="23" customFormat="1" ht="12.75"/>
    <row r="5043" s="23" customFormat="1" ht="12.75"/>
    <row r="5044" s="23" customFormat="1" ht="12.75"/>
    <row r="5045" s="23" customFormat="1" ht="12.75"/>
    <row r="5046" s="23" customFormat="1" ht="12.75"/>
    <row r="5047" s="23" customFormat="1" ht="12.75"/>
    <row r="5048" s="23" customFormat="1" ht="12.75"/>
    <row r="5049" s="23" customFormat="1" ht="12.75"/>
    <row r="5050" s="23" customFormat="1" ht="12.75"/>
    <row r="5051" s="23" customFormat="1" ht="12.75"/>
    <row r="5052" s="23" customFormat="1" ht="12.75"/>
    <row r="5053" s="23" customFormat="1" ht="12.75"/>
    <row r="5054" s="23" customFormat="1" ht="12.75"/>
    <row r="5055" s="23" customFormat="1" ht="12.75"/>
    <row r="5056" s="23" customFormat="1" ht="12.75"/>
    <row r="5057" s="23" customFormat="1" ht="12.75"/>
    <row r="5058" s="23" customFormat="1" ht="12.75"/>
    <row r="5059" s="23" customFormat="1" ht="12.75"/>
    <row r="5060" s="23" customFormat="1" ht="12.75"/>
    <row r="5061" s="23" customFormat="1" ht="12.75"/>
    <row r="5062" s="23" customFormat="1" ht="12.75"/>
    <row r="5063" s="23" customFormat="1" ht="12.75"/>
    <row r="5064" s="23" customFormat="1" ht="12.75"/>
    <row r="5065" s="23" customFormat="1" ht="12.75"/>
    <row r="5066" s="23" customFormat="1" ht="12.75"/>
    <row r="5067" s="23" customFormat="1" ht="12.75"/>
    <row r="5068" s="23" customFormat="1" ht="12.75"/>
    <row r="5069" s="23" customFormat="1" ht="12.75"/>
    <row r="5070" s="23" customFormat="1" ht="12.75"/>
    <row r="5071" s="23" customFormat="1" ht="12.75"/>
    <row r="5072" s="23" customFormat="1" ht="12.75"/>
    <row r="5073" s="23" customFormat="1" ht="12.75"/>
    <row r="5074" s="23" customFormat="1" ht="12.75"/>
    <row r="5075" s="23" customFormat="1" ht="12.75"/>
    <row r="5076" s="23" customFormat="1" ht="12.75"/>
    <row r="5077" s="23" customFormat="1" ht="12.75"/>
    <row r="5078" s="23" customFormat="1" ht="12.75"/>
    <row r="5079" s="23" customFormat="1" ht="12.75"/>
    <row r="5080" s="23" customFormat="1" ht="12.75"/>
    <row r="5081" s="23" customFormat="1" ht="12.75"/>
    <row r="5082" s="23" customFormat="1" ht="12.75"/>
    <row r="5083" s="23" customFormat="1" ht="12.75"/>
    <row r="5084" s="23" customFormat="1" ht="12.75"/>
    <row r="5085" s="23" customFormat="1" ht="12.75"/>
    <row r="5086" s="23" customFormat="1" ht="12.75"/>
    <row r="5087" s="23" customFormat="1" ht="12.75"/>
    <row r="5088" s="23" customFormat="1" ht="12.75"/>
    <row r="5089" s="23" customFormat="1" ht="12.75"/>
    <row r="5090" s="23" customFormat="1" ht="12.75"/>
    <row r="5091" s="23" customFormat="1" ht="12.75"/>
    <row r="5092" s="23" customFormat="1" ht="12.75"/>
    <row r="5093" s="23" customFormat="1" ht="12.75"/>
    <row r="5094" s="23" customFormat="1" ht="12.75"/>
    <row r="5095" s="23" customFormat="1" ht="12.75"/>
    <row r="5096" s="23" customFormat="1" ht="12.75"/>
    <row r="5097" s="23" customFormat="1" ht="12.75"/>
    <row r="5098" s="23" customFormat="1" ht="12.75"/>
    <row r="5099" s="23" customFormat="1" ht="12.75"/>
    <row r="5100" s="23" customFormat="1" ht="12.75"/>
    <row r="5101" s="23" customFormat="1" ht="12.75"/>
    <row r="5102" s="23" customFormat="1" ht="12.75"/>
    <row r="5103" s="23" customFormat="1" ht="12.75"/>
    <row r="5104" s="23" customFormat="1" ht="12.75"/>
    <row r="5105" s="23" customFormat="1" ht="12.75"/>
    <row r="5106" s="23" customFormat="1" ht="12.75"/>
    <row r="5107" s="23" customFormat="1" ht="12.75"/>
    <row r="5108" s="23" customFormat="1" ht="12.75"/>
    <row r="5109" s="23" customFormat="1" ht="12.75"/>
    <row r="5110" s="23" customFormat="1" ht="12.75"/>
    <row r="5111" s="23" customFormat="1" ht="12.75"/>
    <row r="5112" s="23" customFormat="1" ht="12.75"/>
    <row r="5113" s="23" customFormat="1" ht="12.75"/>
    <row r="5114" s="23" customFormat="1" ht="12.75"/>
    <row r="5115" s="23" customFormat="1" ht="12.75"/>
    <row r="5116" s="23" customFormat="1" ht="12.75"/>
    <row r="5117" s="23" customFormat="1" ht="12.75"/>
    <row r="5118" s="23" customFormat="1" ht="12.75"/>
    <row r="5119" s="23" customFormat="1" ht="12.75"/>
    <row r="5120" s="23" customFormat="1" ht="12.75"/>
    <row r="5121" s="23" customFormat="1" ht="12.75"/>
    <row r="5122" s="23" customFormat="1" ht="12.75"/>
    <row r="5123" s="23" customFormat="1" ht="12.75"/>
    <row r="5124" s="23" customFormat="1" ht="12.75"/>
    <row r="5125" s="23" customFormat="1" ht="12.75"/>
    <row r="5126" s="23" customFormat="1" ht="12.75"/>
    <row r="5127" s="23" customFormat="1" ht="12.75"/>
    <row r="5128" s="23" customFormat="1" ht="12.75"/>
    <row r="5129" s="23" customFormat="1" ht="12.75"/>
    <row r="5130" s="23" customFormat="1" ht="12.75"/>
    <row r="5131" s="23" customFormat="1" ht="12.75"/>
    <row r="5132" s="23" customFormat="1" ht="12.75"/>
    <row r="5133" s="23" customFormat="1" ht="12.75"/>
    <row r="5134" s="23" customFormat="1" ht="12.75"/>
    <row r="5135" s="23" customFormat="1" ht="12.75"/>
    <row r="5136" s="23" customFormat="1" ht="12.75"/>
    <row r="5137" s="23" customFormat="1" ht="12.75"/>
    <row r="5138" s="23" customFormat="1" ht="12.75"/>
    <row r="5139" s="23" customFormat="1" ht="12.75"/>
    <row r="5140" s="23" customFormat="1" ht="12.75"/>
    <row r="5141" s="23" customFormat="1" ht="12.75"/>
    <row r="5142" s="23" customFormat="1" ht="12.75"/>
    <row r="5143" s="23" customFormat="1" ht="12.75"/>
    <row r="5144" s="23" customFormat="1" ht="12.75"/>
    <row r="5145" s="23" customFormat="1" ht="12.75"/>
    <row r="5146" s="23" customFormat="1" ht="12.75"/>
    <row r="5147" s="23" customFormat="1" ht="12.75"/>
    <row r="5148" s="23" customFormat="1" ht="12.75"/>
    <row r="5149" s="23" customFormat="1" ht="12.75"/>
    <row r="5150" s="23" customFormat="1" ht="12.75"/>
    <row r="5151" s="23" customFormat="1" ht="12.75"/>
    <row r="5152" s="23" customFormat="1" ht="12.75"/>
    <row r="5153" s="23" customFormat="1" ht="12.75"/>
    <row r="5154" s="23" customFormat="1" ht="12.75"/>
    <row r="5155" s="23" customFormat="1" ht="12.75"/>
    <row r="5156" s="23" customFormat="1" ht="12.75"/>
    <row r="5157" s="23" customFormat="1" ht="12.75"/>
    <row r="5158" s="23" customFormat="1" ht="12.75"/>
    <row r="5159" s="23" customFormat="1" ht="12.75"/>
    <row r="5160" s="23" customFormat="1" ht="12.75"/>
    <row r="5161" s="23" customFormat="1" ht="12.75"/>
    <row r="5162" s="23" customFormat="1" ht="12.75"/>
    <row r="5163" s="23" customFormat="1" ht="12.75"/>
    <row r="5164" s="23" customFormat="1" ht="12.75"/>
    <row r="5165" s="23" customFormat="1" ht="12.75"/>
    <row r="5166" s="23" customFormat="1" ht="12.75"/>
    <row r="5167" s="23" customFormat="1" ht="12.75"/>
    <row r="5168" s="23" customFormat="1" ht="12.75"/>
    <row r="5169" s="23" customFormat="1" ht="12.75"/>
    <row r="5170" s="23" customFormat="1" ht="12.75"/>
    <row r="5171" s="23" customFormat="1" ht="12.75"/>
    <row r="5172" s="23" customFormat="1" ht="12.75"/>
    <row r="5173" s="23" customFormat="1" ht="12.75"/>
    <row r="5174" s="23" customFormat="1" ht="12.75"/>
    <row r="5175" s="23" customFormat="1" ht="12.75"/>
    <row r="5176" s="23" customFormat="1" ht="12.75"/>
    <row r="5177" s="23" customFormat="1" ht="12.75"/>
    <row r="5178" s="23" customFormat="1" ht="12.75"/>
    <row r="5179" s="23" customFormat="1" ht="12.75"/>
    <row r="5180" s="23" customFormat="1" ht="12.75"/>
    <row r="5181" s="23" customFormat="1" ht="12.75"/>
    <row r="5182" s="23" customFormat="1" ht="12.75"/>
    <row r="5183" s="23" customFormat="1" ht="12.75"/>
    <row r="5184" s="23" customFormat="1" ht="12.75"/>
    <row r="5185" s="23" customFormat="1" ht="12.75"/>
    <row r="5186" s="23" customFormat="1" ht="12.75"/>
    <row r="5187" s="23" customFormat="1" ht="12.75"/>
    <row r="5188" s="23" customFormat="1" ht="12.75"/>
    <row r="5189" s="23" customFormat="1" ht="12.75"/>
    <row r="5190" s="23" customFormat="1" ht="12.75"/>
    <row r="5191" s="23" customFormat="1" ht="12.75"/>
    <row r="5192" s="23" customFormat="1" ht="12.75"/>
    <row r="5193" s="23" customFormat="1" ht="12.75"/>
    <row r="5194" s="23" customFormat="1" ht="12.75"/>
    <row r="5195" s="23" customFormat="1" ht="12.75"/>
    <row r="5196" s="23" customFormat="1" ht="12.75"/>
    <row r="5197" s="23" customFormat="1" ht="12.75"/>
    <row r="5198" s="23" customFormat="1" ht="12.75"/>
    <row r="5199" s="23" customFormat="1" ht="12.75"/>
    <row r="5200" s="23" customFormat="1" ht="12.75"/>
    <row r="5201" s="23" customFormat="1" ht="12.75"/>
    <row r="5202" s="23" customFormat="1" ht="12.75"/>
    <row r="5203" s="23" customFormat="1" ht="12.75"/>
    <row r="5204" s="23" customFormat="1" ht="12.75"/>
    <row r="5205" s="23" customFormat="1" ht="12.75"/>
    <row r="5206" s="23" customFormat="1" ht="12.75"/>
    <row r="5207" s="23" customFormat="1" ht="12.75"/>
    <row r="5208" s="23" customFormat="1" ht="12.75"/>
    <row r="5209" s="23" customFormat="1" ht="12.75"/>
    <row r="5210" s="23" customFormat="1" ht="12.75"/>
    <row r="5211" s="23" customFormat="1" ht="12.75"/>
    <row r="5212" s="23" customFormat="1" ht="12.75"/>
    <row r="5213" s="23" customFormat="1" ht="12.75"/>
    <row r="5214" s="23" customFormat="1" ht="12.75"/>
    <row r="5215" s="23" customFormat="1" ht="12.75"/>
    <row r="5216" s="23" customFormat="1" ht="12.75"/>
    <row r="5217" s="23" customFormat="1" ht="12.75"/>
    <row r="5218" s="23" customFormat="1" ht="12.75"/>
    <row r="5219" s="23" customFormat="1" ht="12.75"/>
    <row r="5220" s="23" customFormat="1" ht="12.75"/>
    <row r="5221" s="23" customFormat="1" ht="12.75"/>
    <row r="5222" s="23" customFormat="1" ht="12.75"/>
    <row r="5223" s="23" customFormat="1" ht="12.75"/>
    <row r="5224" s="23" customFormat="1" ht="12.75"/>
    <row r="5225" s="23" customFormat="1" ht="12.75"/>
    <row r="5226" s="23" customFormat="1" ht="12.75"/>
    <row r="5227" s="23" customFormat="1" ht="12.75"/>
    <row r="5228" s="23" customFormat="1" ht="12.75"/>
    <row r="5229" s="23" customFormat="1" ht="12.75"/>
    <row r="5230" s="23" customFormat="1" ht="12.75"/>
    <row r="5231" s="23" customFormat="1" ht="12.75"/>
    <row r="5232" s="23" customFormat="1" ht="12.75"/>
    <row r="5233" s="23" customFormat="1" ht="12.75"/>
    <row r="5234" s="23" customFormat="1" ht="12.75"/>
    <row r="5235" s="23" customFormat="1" ht="12.75"/>
    <row r="5236" s="23" customFormat="1" ht="12.75"/>
    <row r="5237" s="23" customFormat="1" ht="12.75"/>
    <row r="5238" s="23" customFormat="1" ht="12.75"/>
    <row r="5239" s="23" customFormat="1" ht="12.75"/>
    <row r="5240" s="23" customFormat="1" ht="12.75"/>
    <row r="5241" s="23" customFormat="1" ht="12.75"/>
    <row r="5242" s="23" customFormat="1" ht="12.75"/>
    <row r="5243" s="23" customFormat="1" ht="12.75"/>
    <row r="5244" s="23" customFormat="1" ht="12.75"/>
    <row r="5245" s="23" customFormat="1" ht="12.75"/>
    <row r="5246" s="23" customFormat="1" ht="12.75"/>
    <row r="5247" s="23" customFormat="1" ht="12.75"/>
    <row r="5248" s="23" customFormat="1" ht="12.75"/>
    <row r="5249" s="23" customFormat="1" ht="12.75"/>
    <row r="5250" s="23" customFormat="1" ht="12.75"/>
    <row r="5251" s="23" customFormat="1" ht="12.75"/>
    <row r="5252" s="23" customFormat="1" ht="12.75"/>
    <row r="5253" s="23" customFormat="1" ht="12.75"/>
    <row r="5254" s="23" customFormat="1" ht="12.75"/>
    <row r="5255" s="23" customFormat="1" ht="12.75"/>
    <row r="5256" s="23" customFormat="1" ht="12.75"/>
    <row r="5257" s="23" customFormat="1" ht="12.75"/>
    <row r="5258" s="23" customFormat="1" ht="12.75"/>
    <row r="5259" s="23" customFormat="1" ht="12.75"/>
    <row r="5260" s="23" customFormat="1" ht="12.75"/>
    <row r="5261" s="23" customFormat="1" ht="12.75"/>
    <row r="5262" s="23" customFormat="1" ht="12.75"/>
    <row r="5263" s="23" customFormat="1" ht="12.75"/>
    <row r="5264" s="23" customFormat="1" ht="12.75"/>
    <row r="5265" s="23" customFormat="1" ht="12.75"/>
    <row r="5266" s="23" customFormat="1" ht="12.75"/>
    <row r="5267" s="23" customFormat="1" ht="12.75"/>
    <row r="5268" s="23" customFormat="1" ht="12.75"/>
    <row r="5269" s="23" customFormat="1" ht="12.75"/>
    <row r="5270" s="23" customFormat="1" ht="12.75"/>
    <row r="5271" s="23" customFormat="1" ht="12.75"/>
    <row r="5272" s="23" customFormat="1" ht="12.75"/>
    <row r="5273" s="23" customFormat="1" ht="12.75"/>
    <row r="5274" s="23" customFormat="1" ht="12.75"/>
    <row r="5275" s="23" customFormat="1" ht="12.75"/>
    <row r="5276" s="23" customFormat="1" ht="12.75"/>
    <row r="5277" s="23" customFormat="1" ht="12.75"/>
    <row r="5278" s="23" customFormat="1" ht="12.75"/>
    <row r="5279" s="23" customFormat="1" ht="12.75"/>
    <row r="5280" s="23" customFormat="1" ht="12.75"/>
    <row r="5281" s="23" customFormat="1" ht="12.75"/>
    <row r="5282" s="23" customFormat="1" ht="12.75"/>
    <row r="5283" s="23" customFormat="1" ht="12.75"/>
    <row r="5284" s="23" customFormat="1" ht="12.75"/>
    <row r="5285" s="23" customFormat="1" ht="12.75"/>
    <row r="5286" s="23" customFormat="1" ht="12.75"/>
    <row r="5287" s="23" customFormat="1" ht="12.75"/>
    <row r="5288" s="23" customFormat="1" ht="12.75"/>
    <row r="5289" s="23" customFormat="1" ht="12.75"/>
    <row r="5290" s="23" customFormat="1" ht="12.75"/>
    <row r="5291" s="23" customFormat="1" ht="12.75"/>
    <row r="5292" s="23" customFormat="1" ht="12.75"/>
    <row r="5293" s="23" customFormat="1" ht="12.75"/>
    <row r="5294" s="23" customFormat="1" ht="12.75"/>
    <row r="5295" s="23" customFormat="1" ht="12.75"/>
    <row r="5296" s="23" customFormat="1" ht="12.75"/>
    <row r="5297" s="23" customFormat="1" ht="12.75"/>
    <row r="5298" s="23" customFormat="1" ht="12.75"/>
    <row r="5299" s="23" customFormat="1" ht="12.75"/>
    <row r="5300" s="23" customFormat="1" ht="12.75"/>
    <row r="5301" s="23" customFormat="1" ht="12.75"/>
    <row r="5302" s="23" customFormat="1" ht="12.75"/>
    <row r="5303" s="23" customFormat="1" ht="12.75"/>
    <row r="5304" s="23" customFormat="1" ht="12.75"/>
    <row r="5305" s="23" customFormat="1" ht="12.75"/>
    <row r="5306" s="23" customFormat="1" ht="12.75"/>
    <row r="5307" s="23" customFormat="1" ht="12.75"/>
    <row r="5308" s="23" customFormat="1" ht="12.75"/>
    <row r="5309" s="23" customFormat="1" ht="12.75"/>
    <row r="5310" s="23" customFormat="1" ht="12.75"/>
    <row r="5311" s="23" customFormat="1" ht="12.75"/>
    <row r="5312" s="23" customFormat="1" ht="12.75"/>
    <row r="5313" s="23" customFormat="1" ht="12.75"/>
    <row r="5314" s="23" customFormat="1" ht="12.75"/>
    <row r="5315" s="23" customFormat="1" ht="12.75"/>
    <row r="5316" s="23" customFormat="1" ht="12.75"/>
    <row r="5317" s="23" customFormat="1" ht="12.75"/>
    <row r="5318" s="23" customFormat="1" ht="12.75"/>
    <row r="5319" s="23" customFormat="1" ht="12.75"/>
    <row r="5320" s="23" customFormat="1" ht="12.75"/>
    <row r="5321" s="23" customFormat="1" ht="12.75"/>
    <row r="5322" s="23" customFormat="1" ht="12.75"/>
    <row r="5323" s="23" customFormat="1" ht="12.75"/>
    <row r="5324" s="23" customFormat="1" ht="12.75"/>
    <row r="5325" s="23" customFormat="1" ht="12.75"/>
    <row r="5326" s="23" customFormat="1" ht="12.75"/>
    <row r="5327" s="23" customFormat="1" ht="12.75"/>
    <row r="5328" s="23" customFormat="1" ht="12.75"/>
    <row r="5329" s="23" customFormat="1" ht="12.75"/>
    <row r="5330" s="23" customFormat="1" ht="12.75"/>
    <row r="5331" s="23" customFormat="1" ht="12.75"/>
    <row r="5332" s="23" customFormat="1" ht="12.75"/>
    <row r="5333" s="23" customFormat="1" ht="12.75"/>
    <row r="5334" s="23" customFormat="1" ht="12.75"/>
    <row r="5335" s="23" customFormat="1" ht="12.75"/>
    <row r="5336" s="23" customFormat="1" ht="12.75"/>
    <row r="5337" s="23" customFormat="1" ht="12.75"/>
    <row r="5338" s="23" customFormat="1" ht="12.75"/>
    <row r="5339" s="23" customFormat="1" ht="12.75"/>
    <row r="5340" s="23" customFormat="1" ht="12.75"/>
    <row r="5341" s="23" customFormat="1" ht="12.75"/>
    <row r="5342" s="23" customFormat="1" ht="12.75"/>
    <row r="5343" s="23" customFormat="1" ht="12.75"/>
    <row r="5344" s="23" customFormat="1" ht="12.75"/>
    <row r="5345" s="23" customFormat="1" ht="12.75"/>
    <row r="5346" s="23" customFormat="1" ht="12.75"/>
    <row r="5347" s="23" customFormat="1" ht="12.75"/>
    <row r="5348" s="23" customFormat="1" ht="12.75"/>
    <row r="5349" s="23" customFormat="1" ht="12.75"/>
    <row r="5350" s="23" customFormat="1" ht="12.75"/>
    <row r="5351" s="23" customFormat="1" ht="12.75"/>
    <row r="5352" s="23" customFormat="1" ht="12.75"/>
    <row r="5353" s="23" customFormat="1" ht="12.75"/>
    <row r="5354" s="23" customFormat="1" ht="12.75"/>
    <row r="5355" s="23" customFormat="1" ht="12.75"/>
    <row r="5356" s="23" customFormat="1" ht="12.75"/>
    <row r="5357" s="23" customFormat="1" ht="12.75"/>
    <row r="5358" s="23" customFormat="1" ht="12.75"/>
    <row r="5359" s="23" customFormat="1" ht="12.75"/>
    <row r="5360" s="23" customFormat="1" ht="12.75"/>
    <row r="5361" s="23" customFormat="1" ht="12.75"/>
    <row r="5362" s="23" customFormat="1" ht="12.75"/>
    <row r="5363" s="23" customFormat="1" ht="12.75"/>
    <row r="5364" s="23" customFormat="1" ht="12.75"/>
    <row r="5365" s="23" customFormat="1" ht="12.75"/>
    <row r="5366" s="23" customFormat="1" ht="12.75"/>
    <row r="5367" s="23" customFormat="1" ht="12.75"/>
    <row r="5368" s="23" customFormat="1" ht="12.75"/>
    <row r="5369" s="23" customFormat="1" ht="12.75"/>
    <row r="5370" s="23" customFormat="1" ht="12.75"/>
    <row r="5371" s="23" customFormat="1" ht="12.75"/>
    <row r="5372" s="23" customFormat="1" ht="12.75"/>
    <row r="5373" s="23" customFormat="1" ht="12.75"/>
    <row r="5374" s="23" customFormat="1" ht="12.75"/>
    <row r="5375" s="23" customFormat="1" ht="12.75"/>
    <row r="5376" s="23" customFormat="1" ht="12.75"/>
    <row r="5377" s="23" customFormat="1" ht="12.75"/>
    <row r="5378" s="23" customFormat="1" ht="12.75"/>
    <row r="5379" s="23" customFormat="1" ht="12.75"/>
    <row r="5380" s="23" customFormat="1" ht="12.75"/>
    <row r="5381" s="23" customFormat="1" ht="12.75"/>
    <row r="5382" s="23" customFormat="1" ht="12.75"/>
    <row r="5383" s="23" customFormat="1" ht="12.75"/>
    <row r="5384" s="23" customFormat="1" ht="12.75"/>
    <row r="5385" s="23" customFormat="1" ht="12.75"/>
    <row r="5386" s="23" customFormat="1" ht="12.75"/>
    <row r="5387" s="23" customFormat="1" ht="12.75"/>
    <row r="5388" s="23" customFormat="1" ht="12.75"/>
    <row r="5389" s="23" customFormat="1" ht="12.75"/>
    <row r="5390" s="23" customFormat="1" ht="12.75"/>
    <row r="5391" s="23" customFormat="1" ht="12.75"/>
    <row r="5392" s="23" customFormat="1" ht="12.75"/>
    <row r="5393" s="23" customFormat="1" ht="12.75"/>
    <row r="5394" s="23" customFormat="1" ht="12.75"/>
    <row r="5395" s="23" customFormat="1" ht="12.75"/>
    <row r="5396" s="23" customFormat="1" ht="12.75"/>
    <row r="5397" s="23" customFormat="1" ht="12.75"/>
    <row r="5398" s="23" customFormat="1" ht="12.75"/>
    <row r="5399" s="23" customFormat="1" ht="12.75"/>
    <row r="5400" s="23" customFormat="1" ht="12.75"/>
    <row r="5401" s="23" customFormat="1" ht="12.75"/>
    <row r="5402" s="23" customFormat="1" ht="12.75"/>
    <row r="5403" s="23" customFormat="1" ht="12.75"/>
    <row r="5404" s="23" customFormat="1" ht="12.75"/>
    <row r="5405" s="23" customFormat="1" ht="12.75"/>
    <row r="5406" s="23" customFormat="1" ht="12.75"/>
    <row r="5407" s="23" customFormat="1" ht="12.75"/>
    <row r="5408" s="23" customFormat="1" ht="12.75"/>
    <row r="5409" s="23" customFormat="1" ht="12.75"/>
    <row r="5410" s="23" customFormat="1" ht="12.75"/>
    <row r="5411" s="23" customFormat="1" ht="12.75"/>
    <row r="5412" s="23" customFormat="1" ht="12.75"/>
    <row r="5413" s="23" customFormat="1" ht="12.75"/>
    <row r="5414" s="23" customFormat="1" ht="12.75"/>
    <row r="5415" s="23" customFormat="1" ht="12.75"/>
    <row r="5416" s="23" customFormat="1" ht="12.75"/>
    <row r="5417" s="23" customFormat="1" ht="12.75"/>
    <row r="5418" s="23" customFormat="1" ht="12.75"/>
    <row r="5419" s="23" customFormat="1" ht="12.75"/>
    <row r="5420" s="23" customFormat="1" ht="12.75"/>
    <row r="5421" s="23" customFormat="1" ht="12.75"/>
    <row r="5422" s="23" customFormat="1" ht="12.75"/>
    <row r="5423" s="23" customFormat="1" ht="12.75"/>
    <row r="5424" s="23" customFormat="1" ht="12.75"/>
    <row r="5425" s="23" customFormat="1" ht="12.75"/>
    <row r="5426" s="23" customFormat="1" ht="12.75"/>
    <row r="5427" s="23" customFormat="1" ht="12.75"/>
    <row r="5428" s="23" customFormat="1" ht="12.75"/>
    <row r="5429" s="23" customFormat="1" ht="12.75"/>
    <row r="5430" s="23" customFormat="1" ht="12.75"/>
    <row r="5431" s="23" customFormat="1" ht="12.75"/>
    <row r="5432" s="23" customFormat="1" ht="12.75"/>
    <row r="5433" s="23" customFormat="1" ht="12.75"/>
    <row r="5434" s="23" customFormat="1" ht="12.75"/>
    <row r="5435" s="23" customFormat="1" ht="12.75"/>
    <row r="5436" s="23" customFormat="1" ht="12.75"/>
    <row r="5437" s="23" customFormat="1" ht="12.75"/>
    <row r="5438" s="23" customFormat="1" ht="12.75"/>
    <row r="5439" s="23" customFormat="1" ht="12.75"/>
    <row r="5440" s="23" customFormat="1" ht="12.75"/>
    <row r="5441" s="23" customFormat="1" ht="12.75"/>
    <row r="5442" s="23" customFormat="1" ht="12.75"/>
    <row r="5443" s="23" customFormat="1" ht="12.75"/>
    <row r="5444" s="23" customFormat="1" ht="12.75"/>
    <row r="5445" s="23" customFormat="1" ht="12.75"/>
    <row r="5446" s="23" customFormat="1" ht="12.75"/>
    <row r="5447" s="23" customFormat="1" ht="12.75"/>
    <row r="5448" s="23" customFormat="1" ht="12.75"/>
    <row r="5449" s="23" customFormat="1" ht="12.75"/>
    <row r="5450" s="23" customFormat="1" ht="12.75"/>
    <row r="5451" s="23" customFormat="1" ht="12.75"/>
    <row r="5452" s="23" customFormat="1" ht="12.75"/>
    <row r="5453" s="23" customFormat="1" ht="12.75"/>
    <row r="5454" s="23" customFormat="1" ht="12.75"/>
    <row r="5455" s="23" customFormat="1" ht="12.75"/>
    <row r="5456" s="23" customFormat="1" ht="12.75"/>
    <row r="5457" s="23" customFormat="1" ht="12.75"/>
    <row r="5458" s="23" customFormat="1" ht="12.75"/>
    <row r="5459" s="23" customFormat="1" ht="12.75"/>
    <row r="5460" s="23" customFormat="1" ht="12.75"/>
    <row r="5461" s="23" customFormat="1" ht="12.75"/>
    <row r="5462" s="23" customFormat="1" ht="12.75"/>
    <row r="5463" s="23" customFormat="1" ht="12.75"/>
    <row r="5464" s="23" customFormat="1" ht="12.75"/>
    <row r="5465" s="23" customFormat="1" ht="12.75"/>
    <row r="5466" s="23" customFormat="1" ht="12.75"/>
    <row r="5467" s="23" customFormat="1" ht="12.75"/>
    <row r="5468" s="23" customFormat="1" ht="12.75"/>
    <row r="5469" s="23" customFormat="1" ht="12.75"/>
    <row r="5470" s="23" customFormat="1" ht="12.75"/>
    <row r="5471" s="23" customFormat="1" ht="12.75"/>
    <row r="5472" s="23" customFormat="1" ht="12.75"/>
    <row r="5473" s="23" customFormat="1" ht="12.75"/>
    <row r="5474" s="23" customFormat="1" ht="12.75"/>
    <row r="5475" s="23" customFormat="1" ht="12.75"/>
    <row r="5476" s="23" customFormat="1" ht="12.75"/>
    <row r="5477" s="23" customFormat="1" ht="12.75"/>
    <row r="5478" s="23" customFormat="1" ht="12.75"/>
    <row r="5479" s="23" customFormat="1" ht="12.75"/>
    <row r="5480" s="23" customFormat="1" ht="12.75"/>
    <row r="5481" s="23" customFormat="1" ht="12.75"/>
    <row r="5482" s="23" customFormat="1" ht="12.75"/>
    <row r="5483" s="23" customFormat="1" ht="12.75"/>
    <row r="5484" s="23" customFormat="1" ht="12.75"/>
    <row r="5485" s="23" customFormat="1" ht="12.75"/>
    <row r="5486" s="23" customFormat="1" ht="12.75"/>
    <row r="5487" s="23" customFormat="1" ht="12.75"/>
    <row r="5488" s="23" customFormat="1" ht="12.75"/>
    <row r="5489" s="23" customFormat="1" ht="12.75"/>
    <row r="5490" s="23" customFormat="1" ht="12.75"/>
    <row r="5491" s="23" customFormat="1" ht="12.75"/>
    <row r="5492" s="23" customFormat="1" ht="12.75"/>
    <row r="5493" s="23" customFormat="1" ht="12.75"/>
    <row r="5494" s="23" customFormat="1" ht="12.75"/>
    <row r="5495" s="23" customFormat="1" ht="12.75"/>
    <row r="5496" s="23" customFormat="1" ht="12.75"/>
    <row r="5497" s="23" customFormat="1" ht="12.75"/>
    <row r="5498" s="23" customFormat="1" ht="12.75"/>
    <row r="5499" s="23" customFormat="1" ht="12.75"/>
    <row r="5500" s="23" customFormat="1" ht="12.75"/>
    <row r="5501" s="23" customFormat="1" ht="12.75"/>
    <row r="5502" s="23" customFormat="1" ht="12.75"/>
    <row r="5503" s="23" customFormat="1" ht="12.75"/>
    <row r="5504" s="23" customFormat="1" ht="12.75"/>
    <row r="5505" s="23" customFormat="1" ht="12.75"/>
    <row r="5506" s="23" customFormat="1" ht="12.75"/>
    <row r="5507" s="23" customFormat="1" ht="12.75"/>
    <row r="5508" s="23" customFormat="1" ht="12.75"/>
    <row r="5509" s="23" customFormat="1" ht="12.75"/>
    <row r="5510" s="23" customFormat="1" ht="12.75"/>
    <row r="5511" s="23" customFormat="1" ht="12.75"/>
    <row r="5512" s="23" customFormat="1" ht="12.75"/>
    <row r="5513" s="23" customFormat="1" ht="12.75"/>
    <row r="5514" s="23" customFormat="1" ht="12.75"/>
    <row r="5515" s="23" customFormat="1" ht="12.75"/>
    <row r="5516" s="23" customFormat="1" ht="12.75"/>
    <row r="5517" s="23" customFormat="1" ht="12.75"/>
    <row r="5518" s="23" customFormat="1" ht="12.75"/>
    <row r="5519" s="23" customFormat="1" ht="12.75"/>
    <row r="5520" s="23" customFormat="1" ht="12.75"/>
    <row r="5521" s="23" customFormat="1" ht="12.75"/>
    <row r="5522" s="23" customFormat="1" ht="12.75"/>
    <row r="5523" s="23" customFormat="1" ht="12.75"/>
    <row r="5524" s="23" customFormat="1" ht="12.75"/>
    <row r="5525" s="23" customFormat="1" ht="12.75"/>
    <row r="5526" s="23" customFormat="1" ht="12.75"/>
    <row r="5527" s="23" customFormat="1" ht="12.75"/>
    <row r="5528" s="23" customFormat="1" ht="12.75"/>
    <row r="5529" s="23" customFormat="1" ht="12.75"/>
    <row r="5530" s="23" customFormat="1" ht="12.75"/>
    <row r="5531" s="23" customFormat="1" ht="12.75"/>
    <row r="5532" s="23" customFormat="1" ht="12.75"/>
    <row r="5533" s="23" customFormat="1" ht="12.75"/>
    <row r="5534" s="23" customFormat="1" ht="12.75"/>
    <row r="5535" s="23" customFormat="1" ht="12.75"/>
    <row r="5536" s="23" customFormat="1" ht="12.75"/>
    <row r="5537" s="23" customFormat="1" ht="12.75"/>
    <row r="5538" s="23" customFormat="1" ht="12.75"/>
    <row r="5539" s="23" customFormat="1" ht="12.75"/>
    <row r="5540" s="23" customFormat="1" ht="12.75"/>
    <row r="5541" s="23" customFormat="1" ht="12.75"/>
    <row r="5542" s="23" customFormat="1" ht="12.75"/>
    <row r="5543" s="23" customFormat="1" ht="12.75"/>
    <row r="5544" s="23" customFormat="1" ht="12.75"/>
    <row r="5545" s="23" customFormat="1" ht="12.75"/>
    <row r="5546" s="23" customFormat="1" ht="12.75"/>
    <row r="5547" s="23" customFormat="1" ht="12.75"/>
    <row r="5548" s="23" customFormat="1" ht="12.75"/>
    <row r="5549" s="23" customFormat="1" ht="12.75"/>
    <row r="5550" s="23" customFormat="1" ht="12.75"/>
    <row r="5551" s="23" customFormat="1" ht="12.75"/>
    <row r="5552" s="23" customFormat="1" ht="12.75"/>
    <row r="5553" s="23" customFormat="1" ht="12.75"/>
    <row r="5554" s="23" customFormat="1" ht="12.75"/>
    <row r="5555" s="23" customFormat="1" ht="12.75"/>
    <row r="5556" s="23" customFormat="1" ht="12.75"/>
    <row r="5557" s="23" customFormat="1" ht="12.75"/>
    <row r="5558" s="23" customFormat="1" ht="12.75"/>
    <row r="5559" s="23" customFormat="1" ht="12.75"/>
    <row r="5560" s="23" customFormat="1" ht="12.75"/>
    <row r="5561" s="23" customFormat="1" ht="12.75"/>
    <row r="5562" s="23" customFormat="1" ht="12.75"/>
    <row r="5563" s="23" customFormat="1" ht="12.75"/>
    <row r="5564" s="23" customFormat="1" ht="12.75"/>
    <row r="5565" s="23" customFormat="1" ht="12.75"/>
    <row r="5566" s="23" customFormat="1" ht="12.75"/>
    <row r="5567" s="23" customFormat="1" ht="12.75"/>
    <row r="5568" s="23" customFormat="1" ht="12.75"/>
    <row r="5569" s="23" customFormat="1" ht="12.75"/>
    <row r="5570" s="23" customFormat="1" ht="12.75"/>
    <row r="5571" s="23" customFormat="1" ht="12.75"/>
    <row r="5572" s="23" customFormat="1" ht="12.75"/>
    <row r="5573" s="23" customFormat="1" ht="12.75"/>
    <row r="5574" s="23" customFormat="1" ht="12.75"/>
    <row r="5575" s="23" customFormat="1" ht="12.75"/>
    <row r="5576" s="23" customFormat="1" ht="12.75"/>
    <row r="5577" s="23" customFormat="1" ht="12.75"/>
    <row r="5578" s="23" customFormat="1" ht="12.75"/>
    <row r="5579" s="23" customFormat="1" ht="12.75"/>
    <row r="5580" s="23" customFormat="1" ht="12.75"/>
    <row r="5581" s="23" customFormat="1" ht="12.75"/>
    <row r="5582" s="23" customFormat="1" ht="12.75"/>
    <row r="5583" s="23" customFormat="1" ht="12.75"/>
    <row r="5584" s="23" customFormat="1" ht="12.75"/>
    <row r="5585" s="23" customFormat="1" ht="12.75"/>
    <row r="5586" s="23" customFormat="1" ht="12.75"/>
    <row r="5587" s="23" customFormat="1" ht="12.75"/>
    <row r="5588" s="23" customFormat="1" ht="12.75"/>
    <row r="5589" s="23" customFormat="1" ht="12.75"/>
    <row r="5590" s="23" customFormat="1" ht="12.75"/>
    <row r="5591" s="23" customFormat="1" ht="12.75"/>
    <row r="5592" s="23" customFormat="1" ht="12.75"/>
    <row r="5593" s="23" customFormat="1" ht="12.75"/>
    <row r="5594" s="23" customFormat="1" ht="12.75"/>
    <row r="5595" s="23" customFormat="1" ht="12.75"/>
    <row r="5596" s="23" customFormat="1" ht="12.75"/>
    <row r="5597" s="23" customFormat="1" ht="12.75"/>
    <row r="5598" s="23" customFormat="1" ht="12.75"/>
    <row r="5599" s="23" customFormat="1" ht="12.75"/>
    <row r="5600" s="23" customFormat="1" ht="12.75"/>
    <row r="5601" s="23" customFormat="1" ht="12.75"/>
    <row r="5602" s="23" customFormat="1" ht="12.75"/>
    <row r="5603" s="23" customFormat="1" ht="12.75"/>
    <row r="5604" s="23" customFormat="1" ht="12.75"/>
    <row r="5605" s="23" customFormat="1" ht="12.75"/>
    <row r="5606" s="23" customFormat="1" ht="12.75"/>
    <row r="5607" s="23" customFormat="1" ht="12.75"/>
    <row r="5608" s="23" customFormat="1" ht="12.75"/>
    <row r="5609" s="23" customFormat="1" ht="12.75"/>
    <row r="5610" s="23" customFormat="1" ht="12.75"/>
    <row r="5611" s="23" customFormat="1" ht="12.75"/>
    <row r="5612" s="23" customFormat="1" ht="12.75"/>
    <row r="5613" s="23" customFormat="1" ht="12.75"/>
    <row r="5614" s="23" customFormat="1" ht="12.75"/>
    <row r="5615" s="23" customFormat="1" ht="12.75"/>
    <row r="5616" s="23" customFormat="1" ht="12.75"/>
    <row r="5617" s="23" customFormat="1" ht="12.75"/>
    <row r="5618" s="23" customFormat="1" ht="12.75"/>
    <row r="5619" s="23" customFormat="1" ht="12.75"/>
    <row r="5620" s="23" customFormat="1" ht="12.75"/>
    <row r="5621" s="23" customFormat="1" ht="12.75"/>
    <row r="5622" s="23" customFormat="1" ht="12.75"/>
    <row r="5623" s="23" customFormat="1" ht="12.75"/>
    <row r="5624" s="23" customFormat="1" ht="12.75"/>
    <row r="5625" s="23" customFormat="1" ht="12.75"/>
    <row r="5626" s="23" customFormat="1" ht="12.75"/>
    <row r="5627" s="23" customFormat="1" ht="12.75"/>
    <row r="5628" s="23" customFormat="1" ht="12.75"/>
    <row r="5629" s="23" customFormat="1" ht="12.75"/>
    <row r="5630" s="23" customFormat="1" ht="12.75"/>
    <row r="5631" s="23" customFormat="1" ht="12.75"/>
    <row r="5632" s="23" customFormat="1" ht="12.75"/>
    <row r="5633" s="23" customFormat="1" ht="12.75"/>
    <row r="5634" s="23" customFormat="1" ht="12.75"/>
    <row r="5635" s="23" customFormat="1" ht="12.75"/>
    <row r="5636" s="23" customFormat="1" ht="12.75"/>
    <row r="5637" s="23" customFormat="1" ht="12.75"/>
    <row r="5638" s="23" customFormat="1" ht="12.75"/>
    <row r="5639" s="23" customFormat="1" ht="12.75"/>
    <row r="5640" s="23" customFormat="1" ht="12.75"/>
    <row r="5641" s="23" customFormat="1" ht="12.75"/>
    <row r="5642" s="23" customFormat="1" ht="12.75"/>
    <row r="5643" s="23" customFormat="1" ht="12.75"/>
    <row r="5644" s="23" customFormat="1" ht="12.75"/>
    <row r="5645" s="23" customFormat="1" ht="12.75"/>
    <row r="5646" s="23" customFormat="1" ht="12.75"/>
    <row r="5647" s="23" customFormat="1" ht="12.75"/>
    <row r="5648" s="23" customFormat="1" ht="12.75"/>
    <row r="5649" s="23" customFormat="1" ht="12.75"/>
    <row r="5650" s="23" customFormat="1" ht="12.75"/>
    <row r="5651" s="23" customFormat="1" ht="12.75"/>
    <row r="5652" s="23" customFormat="1" ht="12.75"/>
    <row r="5653" s="23" customFormat="1" ht="12.75"/>
    <row r="5654" s="23" customFormat="1" ht="12.75"/>
    <row r="5655" s="23" customFormat="1" ht="12.75"/>
    <row r="5656" s="23" customFormat="1" ht="12.75"/>
    <row r="5657" s="23" customFormat="1" ht="12.75"/>
    <row r="5658" s="23" customFormat="1" ht="12.75"/>
    <row r="5659" s="23" customFormat="1" ht="12.75"/>
    <row r="5660" s="23" customFormat="1" ht="12.75"/>
    <row r="5661" s="23" customFormat="1" ht="12.75"/>
    <row r="5662" s="23" customFormat="1" ht="12.75"/>
    <row r="5663" s="23" customFormat="1" ht="12.75"/>
    <row r="5664" s="23" customFormat="1" ht="12.75"/>
    <row r="5665" s="23" customFormat="1" ht="12.75"/>
    <row r="5666" s="23" customFormat="1" ht="12.75"/>
    <row r="5667" s="23" customFormat="1" ht="12.75"/>
    <row r="5668" s="23" customFormat="1" ht="12.75"/>
    <row r="5669" s="23" customFormat="1" ht="12.75"/>
    <row r="5670" s="23" customFormat="1" ht="12.75"/>
    <row r="5671" s="23" customFormat="1" ht="12.75"/>
    <row r="5672" s="23" customFormat="1" ht="12.75"/>
    <row r="5673" s="23" customFormat="1" ht="12.75"/>
    <row r="5674" s="23" customFormat="1" ht="12.75"/>
    <row r="5675" s="23" customFormat="1" ht="12.75"/>
    <row r="5676" s="23" customFormat="1" ht="12.75"/>
    <row r="5677" s="23" customFormat="1" ht="12.75"/>
    <row r="5678" s="23" customFormat="1" ht="12.75"/>
    <row r="5679" s="23" customFormat="1" ht="12.75"/>
    <row r="5680" s="23" customFormat="1" ht="12.75"/>
    <row r="5681" s="23" customFormat="1" ht="12.75"/>
    <row r="5682" s="23" customFormat="1" ht="12.75"/>
    <row r="5683" s="23" customFormat="1" ht="12.75"/>
    <row r="5684" s="23" customFormat="1" ht="12.75"/>
    <row r="5685" s="23" customFormat="1" ht="12.75"/>
    <row r="5686" s="23" customFormat="1" ht="12.75"/>
    <row r="5687" s="23" customFormat="1" ht="12.75"/>
    <row r="5688" s="23" customFormat="1" ht="12.75"/>
    <row r="5689" s="23" customFormat="1" ht="12.75"/>
    <row r="5690" s="23" customFormat="1" ht="12.75"/>
    <row r="5691" s="23" customFormat="1" ht="12.75"/>
    <row r="5692" s="23" customFormat="1" ht="12.75"/>
    <row r="5693" s="23" customFormat="1" ht="12.75"/>
    <row r="5694" s="23" customFormat="1" ht="12.75"/>
    <row r="5695" s="23" customFormat="1" ht="12.75"/>
    <row r="5696" s="23" customFormat="1" ht="12.75"/>
    <row r="5697" s="23" customFormat="1" ht="12.75"/>
    <row r="5698" s="23" customFormat="1" ht="12.75"/>
    <row r="5699" s="23" customFormat="1" ht="12.75"/>
    <row r="5700" s="23" customFormat="1" ht="12.75"/>
    <row r="5701" s="23" customFormat="1" ht="12.75"/>
    <row r="5702" s="23" customFormat="1" ht="12.75"/>
    <row r="5703" s="23" customFormat="1" ht="12.75"/>
    <row r="5704" s="23" customFormat="1" ht="12.75"/>
    <row r="5705" s="23" customFormat="1" ht="12.75"/>
    <row r="5706" s="23" customFormat="1" ht="12.75"/>
    <row r="5707" s="23" customFormat="1" ht="12.75"/>
    <row r="5708" s="23" customFormat="1" ht="12.75"/>
    <row r="5709" s="23" customFormat="1" ht="12.75"/>
    <row r="5710" s="23" customFormat="1" ht="12.75"/>
    <row r="5711" s="23" customFormat="1" ht="12.75"/>
    <row r="5712" s="23" customFormat="1" ht="12.75"/>
    <row r="5713" s="23" customFormat="1" ht="12.75"/>
    <row r="5714" s="23" customFormat="1" ht="12.75"/>
    <row r="5715" s="23" customFormat="1" ht="12.75"/>
    <row r="5716" s="23" customFormat="1" ht="12.75"/>
    <row r="5717" s="23" customFormat="1" ht="12.75"/>
    <row r="5718" s="23" customFormat="1" ht="12.75"/>
    <row r="5719" s="23" customFormat="1" ht="12.75"/>
    <row r="5720" s="23" customFormat="1" ht="12.75"/>
    <row r="5721" s="23" customFormat="1" ht="12.75"/>
    <row r="5722" s="23" customFormat="1" ht="12.75"/>
    <row r="5723" s="23" customFormat="1" ht="12.75"/>
    <row r="5724" s="23" customFormat="1" ht="12.75"/>
    <row r="5725" s="23" customFormat="1" ht="12.75"/>
    <row r="5726" s="23" customFormat="1" ht="12.75"/>
    <row r="5727" s="23" customFormat="1" ht="12.75"/>
    <row r="5728" s="23" customFormat="1" ht="12.75"/>
    <row r="5729" s="23" customFormat="1" ht="12.75"/>
    <row r="5730" s="23" customFormat="1" ht="12.75"/>
    <row r="5731" s="23" customFormat="1" ht="12.75"/>
    <row r="5732" s="23" customFormat="1" ht="12.75"/>
    <row r="5733" s="23" customFormat="1" ht="12.75"/>
    <row r="5734" s="23" customFormat="1" ht="12.75"/>
    <row r="5735" s="23" customFormat="1" ht="12.75"/>
    <row r="5736" s="23" customFormat="1" ht="12.75"/>
    <row r="5737" s="23" customFormat="1" ht="12.75"/>
    <row r="5738" s="23" customFormat="1" ht="12.75"/>
    <row r="5739" s="23" customFormat="1" ht="12.75"/>
    <row r="5740" s="23" customFormat="1" ht="12.75"/>
    <row r="5741" s="23" customFormat="1" ht="12.75"/>
    <row r="5742" s="23" customFormat="1" ht="12.75"/>
    <row r="5743" s="23" customFormat="1" ht="12.75"/>
    <row r="5744" s="23" customFormat="1" ht="12.75"/>
    <row r="5745" s="23" customFormat="1" ht="12.75"/>
    <row r="5746" s="23" customFormat="1" ht="12.75"/>
    <row r="5747" s="23" customFormat="1" ht="12.75"/>
    <row r="5748" s="23" customFormat="1" ht="12.75"/>
    <row r="5749" s="23" customFormat="1" ht="12.75"/>
    <row r="5750" s="23" customFormat="1" ht="12.75"/>
    <row r="5751" s="23" customFormat="1" ht="12.75"/>
    <row r="5752" s="23" customFormat="1" ht="12.75"/>
    <row r="5753" s="23" customFormat="1" ht="12.75"/>
    <row r="5754" s="23" customFormat="1" ht="12.75"/>
    <row r="5755" s="23" customFormat="1" ht="12.75"/>
    <row r="5756" s="23" customFormat="1" ht="12.75"/>
    <row r="5757" s="23" customFormat="1" ht="12.75"/>
    <row r="5758" s="23" customFormat="1" ht="12.75"/>
    <row r="5759" s="23" customFormat="1" ht="12.75"/>
    <row r="5760" s="23" customFormat="1" ht="12.75"/>
    <row r="5761" s="23" customFormat="1" ht="12.75"/>
    <row r="5762" s="23" customFormat="1" ht="12.75"/>
    <row r="5763" s="23" customFormat="1" ht="12.75"/>
    <row r="5764" s="23" customFormat="1" ht="12.75"/>
    <row r="5765" s="23" customFormat="1" ht="12.75"/>
    <row r="5766" s="23" customFormat="1" ht="12.75"/>
    <row r="5767" s="23" customFormat="1" ht="12.75"/>
    <row r="5768" s="23" customFormat="1" ht="12.75"/>
    <row r="5769" s="23" customFormat="1" ht="12.75"/>
    <row r="5770" s="23" customFormat="1" ht="12.75"/>
    <row r="5771" s="23" customFormat="1" ht="12.75"/>
    <row r="5772" s="23" customFormat="1" ht="12.75"/>
    <row r="5773" s="23" customFormat="1" ht="12.75"/>
    <row r="5774" s="23" customFormat="1" ht="12.75"/>
    <row r="5775" s="23" customFormat="1" ht="12.75"/>
    <row r="5776" s="23" customFormat="1" ht="12.75"/>
    <row r="5777" s="23" customFormat="1" ht="12.75"/>
    <row r="5778" s="23" customFormat="1" ht="12.75"/>
    <row r="5779" s="23" customFormat="1" ht="12.75"/>
    <row r="5780" s="23" customFormat="1" ht="12.75"/>
    <row r="5781" s="23" customFormat="1" ht="12.75"/>
    <row r="5782" s="23" customFormat="1" ht="12.75"/>
    <row r="5783" s="23" customFormat="1" ht="12.75"/>
    <row r="5784" s="23" customFormat="1" ht="12.75"/>
    <row r="5785" s="23" customFormat="1" ht="12.75"/>
    <row r="5786" s="23" customFormat="1" ht="12.75"/>
    <row r="5787" s="23" customFormat="1" ht="12.75"/>
    <row r="5788" s="23" customFormat="1" ht="12.75"/>
    <row r="5789" s="23" customFormat="1" ht="12.75"/>
    <row r="5790" s="23" customFormat="1" ht="12.75"/>
    <row r="5791" s="23" customFormat="1" ht="12.75"/>
    <row r="5792" s="23" customFormat="1" ht="12.75"/>
    <row r="5793" s="23" customFormat="1" ht="12.75"/>
    <row r="5794" s="23" customFormat="1" ht="12.75"/>
    <row r="5795" s="23" customFormat="1" ht="12.75"/>
    <row r="5796" s="23" customFormat="1" ht="12.75"/>
    <row r="5797" s="23" customFormat="1" ht="12.75"/>
    <row r="5798" s="23" customFormat="1" ht="12.75"/>
    <row r="5799" s="23" customFormat="1" ht="12.75"/>
    <row r="5800" s="23" customFormat="1" ht="12.75"/>
    <row r="5801" s="23" customFormat="1" ht="12.75"/>
    <row r="5802" s="23" customFormat="1" ht="12.75"/>
    <row r="5803" s="23" customFormat="1" ht="12.75"/>
    <row r="5804" s="23" customFormat="1" ht="12.75"/>
    <row r="5805" s="23" customFormat="1" ht="12.75"/>
    <row r="5806" s="23" customFormat="1" ht="12.75"/>
    <row r="5807" s="23" customFormat="1" ht="12.75"/>
    <row r="5808" s="23" customFormat="1" ht="12.75"/>
    <row r="5809" s="23" customFormat="1" ht="12.75"/>
    <row r="5810" s="23" customFormat="1" ht="12.75"/>
    <row r="5811" s="23" customFormat="1" ht="12.75"/>
    <row r="5812" s="23" customFormat="1" ht="12.75"/>
    <row r="5813" s="23" customFormat="1" ht="12.75"/>
    <row r="5814" s="23" customFormat="1" ht="12.75"/>
    <row r="5815" s="23" customFormat="1" ht="12.75"/>
    <row r="5816" s="23" customFormat="1" ht="12.75"/>
    <row r="5817" s="23" customFormat="1" ht="12.75"/>
    <row r="5818" s="23" customFormat="1" ht="12.75"/>
    <row r="5819" s="23" customFormat="1" ht="12.75"/>
    <row r="5820" s="23" customFormat="1" ht="12.75"/>
    <row r="5821" s="23" customFormat="1" ht="12.75"/>
    <row r="5822" s="23" customFormat="1" ht="12.75"/>
    <row r="5823" s="23" customFormat="1" ht="12.75"/>
    <row r="5824" s="23" customFormat="1" ht="12.75"/>
    <row r="5825" s="23" customFormat="1" ht="12.75"/>
    <row r="5826" s="23" customFormat="1" ht="12.75"/>
    <row r="5827" s="23" customFormat="1" ht="12.75"/>
    <row r="5828" s="23" customFormat="1" ht="12.75"/>
    <row r="5829" s="23" customFormat="1" ht="12.75"/>
    <row r="5830" s="23" customFormat="1" ht="12.75"/>
    <row r="5831" s="23" customFormat="1" ht="12.75"/>
    <row r="5832" s="23" customFormat="1" ht="12.75"/>
    <row r="5833" s="23" customFormat="1" ht="12.75"/>
    <row r="5834" s="23" customFormat="1" ht="12.75"/>
    <row r="5835" s="23" customFormat="1" ht="12.75"/>
    <row r="5836" s="23" customFormat="1" ht="12.75"/>
    <row r="5837" s="23" customFormat="1" ht="12.75"/>
    <row r="5838" s="23" customFormat="1" ht="12.75"/>
    <row r="5839" s="23" customFormat="1" ht="12.75"/>
    <row r="5840" s="23" customFormat="1" ht="12.75"/>
    <row r="5841" s="23" customFormat="1" ht="12.75"/>
    <row r="5842" s="23" customFormat="1" ht="12.75"/>
    <row r="5843" s="23" customFormat="1" ht="12.75"/>
    <row r="5844" s="23" customFormat="1" ht="12.75"/>
    <row r="5845" s="23" customFormat="1" ht="12.75"/>
    <row r="5846" s="23" customFormat="1" ht="12.75"/>
    <row r="5847" s="23" customFormat="1" ht="12.75"/>
    <row r="5848" s="23" customFormat="1" ht="12.75"/>
    <row r="5849" s="23" customFormat="1" ht="12.75"/>
    <row r="5850" s="23" customFormat="1" ht="12.75"/>
    <row r="5851" s="23" customFormat="1" ht="12.75"/>
    <row r="5852" s="23" customFormat="1" ht="12.75"/>
    <row r="5853" s="23" customFormat="1" ht="12.75"/>
    <row r="5854" s="23" customFormat="1" ht="12.75"/>
    <row r="5855" s="23" customFormat="1" ht="12.75"/>
    <row r="5856" s="23" customFormat="1" ht="12.75"/>
    <row r="5857" s="23" customFormat="1" ht="12.75"/>
    <row r="5858" s="23" customFormat="1" ht="12.75"/>
    <row r="5859" s="23" customFormat="1" ht="12.75"/>
    <row r="5860" s="23" customFormat="1" ht="12.75"/>
    <row r="5861" s="23" customFormat="1" ht="12.75"/>
    <row r="5862" s="23" customFormat="1" ht="12.75"/>
    <row r="5863" s="23" customFormat="1" ht="12.75"/>
    <row r="5864" s="23" customFormat="1" ht="12.75"/>
    <row r="5865" s="23" customFormat="1" ht="12.75"/>
    <row r="5866" s="23" customFormat="1" ht="12.75"/>
    <row r="5867" s="23" customFormat="1" ht="12.75"/>
    <row r="5868" s="23" customFormat="1" ht="12.75"/>
    <row r="5869" s="23" customFormat="1" ht="12.75"/>
    <row r="5870" s="23" customFormat="1" ht="12.75"/>
    <row r="5871" s="23" customFormat="1" ht="12.75"/>
    <row r="5872" s="23" customFormat="1" ht="12.75"/>
    <row r="5873" s="23" customFormat="1" ht="12.75"/>
    <row r="5874" s="23" customFormat="1" ht="12.75"/>
    <row r="5875" s="23" customFormat="1" ht="12.75"/>
    <row r="5876" s="23" customFormat="1" ht="12.75"/>
    <row r="5877" s="23" customFormat="1" ht="12.75"/>
    <row r="5878" s="23" customFormat="1" ht="12.75"/>
    <row r="5879" s="23" customFormat="1" ht="12.75"/>
    <row r="5880" s="23" customFormat="1" ht="12.75"/>
    <row r="5881" s="23" customFormat="1" ht="12.75"/>
    <row r="5882" s="23" customFormat="1" ht="12.75"/>
    <row r="5883" s="23" customFormat="1" ht="12.75"/>
    <row r="5884" s="23" customFormat="1" ht="12.75"/>
    <row r="5885" s="23" customFormat="1" ht="12.75"/>
    <row r="5886" s="23" customFormat="1" ht="12.75"/>
    <row r="5887" s="23" customFormat="1" ht="12.75"/>
    <row r="5888" s="23" customFormat="1" ht="12.75"/>
    <row r="5889" s="23" customFormat="1" ht="12.75"/>
    <row r="5890" s="23" customFormat="1" ht="12.75"/>
    <row r="5891" s="23" customFormat="1" ht="12.75"/>
    <row r="5892" s="23" customFormat="1" ht="12.75"/>
    <row r="5893" s="23" customFormat="1" ht="12.75"/>
    <row r="5894" s="23" customFormat="1" ht="12.75"/>
    <row r="5895" s="23" customFormat="1" ht="12.75"/>
    <row r="5896" s="23" customFormat="1" ht="12.75"/>
    <row r="5897" s="23" customFormat="1" ht="12.75"/>
    <row r="5898" s="23" customFormat="1" ht="12.75"/>
    <row r="5899" s="23" customFormat="1" ht="12.75"/>
    <row r="5900" s="23" customFormat="1" ht="12.75"/>
    <row r="5901" s="23" customFormat="1" ht="12.75"/>
    <row r="5902" s="23" customFormat="1" ht="12.75"/>
    <row r="5903" s="23" customFormat="1" ht="12.75"/>
    <row r="5904" s="23" customFormat="1" ht="12.75"/>
    <row r="5905" s="23" customFormat="1" ht="12.75"/>
    <row r="5906" s="23" customFormat="1" ht="12.75"/>
    <row r="5907" s="23" customFormat="1" ht="12.75"/>
    <row r="5908" s="23" customFormat="1" ht="12.75"/>
    <row r="5909" s="23" customFormat="1" ht="12.75"/>
    <row r="5910" s="23" customFormat="1" ht="12.75"/>
    <row r="5911" s="23" customFormat="1" ht="12.75"/>
    <row r="5912" s="23" customFormat="1" ht="12.75"/>
    <row r="5913" s="23" customFormat="1" ht="12.75"/>
    <row r="5914" s="23" customFormat="1" ht="12.75"/>
    <row r="5915" s="23" customFormat="1" ht="12.75"/>
    <row r="5916" s="23" customFormat="1" ht="12.75"/>
    <row r="5917" s="23" customFormat="1" ht="12.75"/>
    <row r="5918" s="23" customFormat="1" ht="12.75"/>
    <row r="5919" s="23" customFormat="1" ht="12.75"/>
    <row r="5920" s="23" customFormat="1" ht="12.75"/>
    <row r="5921" s="23" customFormat="1" ht="12.75"/>
    <row r="5922" s="23" customFormat="1" ht="12.75"/>
    <row r="5923" s="23" customFormat="1" ht="12.75"/>
    <row r="5924" s="23" customFormat="1" ht="12.75"/>
    <row r="5925" s="23" customFormat="1" ht="12.75"/>
    <row r="5926" s="23" customFormat="1" ht="12.75"/>
    <row r="5927" s="23" customFormat="1" ht="12.75"/>
    <row r="5928" s="23" customFormat="1" ht="12.75"/>
    <row r="5929" s="23" customFormat="1" ht="12.75"/>
    <row r="5930" s="23" customFormat="1" ht="12.75"/>
    <row r="5931" s="23" customFormat="1" ht="12.75"/>
    <row r="5932" s="23" customFormat="1" ht="12.75"/>
    <row r="5933" s="23" customFormat="1" ht="12.75"/>
    <row r="5934" s="23" customFormat="1" ht="12.75"/>
    <row r="5935" s="23" customFormat="1" ht="12.75"/>
    <row r="5936" s="23" customFormat="1" ht="12.75"/>
    <row r="5937" s="23" customFormat="1" ht="12.75"/>
    <row r="5938" s="23" customFormat="1" ht="12.75"/>
    <row r="5939" s="23" customFormat="1" ht="12.75"/>
    <row r="5940" s="23" customFormat="1" ht="12.75"/>
    <row r="5941" s="23" customFormat="1" ht="12.75"/>
    <row r="5942" s="23" customFormat="1" ht="12.75"/>
    <row r="5943" s="23" customFormat="1" ht="12.75"/>
    <row r="5944" s="23" customFormat="1" ht="12.75"/>
    <row r="5945" s="23" customFormat="1" ht="12.75"/>
    <row r="5946" s="23" customFormat="1" ht="12.75"/>
    <row r="5947" s="23" customFormat="1" ht="12.75"/>
    <row r="5948" s="23" customFormat="1" ht="12.75"/>
    <row r="5949" s="23" customFormat="1" ht="12.75"/>
    <row r="5950" s="23" customFormat="1" ht="12.75"/>
    <row r="5951" s="23" customFormat="1" ht="12.75"/>
    <row r="5952" s="23" customFormat="1" ht="12.75"/>
    <row r="5953" s="23" customFormat="1" ht="12.75"/>
    <row r="5954" s="23" customFormat="1" ht="12.75"/>
    <row r="5955" s="23" customFormat="1" ht="12.75"/>
    <row r="5956" s="23" customFormat="1" ht="12.75"/>
    <row r="5957" s="23" customFormat="1" ht="12.75"/>
    <row r="5958" s="23" customFormat="1" ht="12.75"/>
    <row r="5959" s="23" customFormat="1" ht="12.75"/>
    <row r="5960" s="23" customFormat="1" ht="12.75"/>
    <row r="5961" s="23" customFormat="1" ht="12.75"/>
    <row r="5962" s="23" customFormat="1" ht="12.75"/>
    <row r="5963" s="23" customFormat="1" ht="12.75"/>
    <row r="5964" s="23" customFormat="1" ht="12.75"/>
    <row r="5965" s="23" customFormat="1" ht="12.75"/>
    <row r="5966" s="23" customFormat="1" ht="12.75"/>
    <row r="5967" s="23" customFormat="1" ht="12.75"/>
    <row r="5968" s="23" customFormat="1" ht="12.75"/>
    <row r="5969" s="23" customFormat="1" ht="12.75"/>
    <row r="5970" s="23" customFormat="1" ht="12.75"/>
    <row r="5971" s="23" customFormat="1" ht="12.75"/>
    <row r="5972" s="23" customFormat="1" ht="12.75"/>
    <row r="5973" s="23" customFormat="1" ht="12.75"/>
    <row r="5974" s="23" customFormat="1" ht="12.75"/>
    <row r="5975" s="23" customFormat="1" ht="12.75"/>
    <row r="5976" s="23" customFormat="1" ht="12.75"/>
    <row r="5977" s="23" customFormat="1" ht="12.75"/>
    <row r="5978" s="23" customFormat="1" ht="12.75"/>
    <row r="5979" s="23" customFormat="1" ht="12.75"/>
    <row r="5980" s="23" customFormat="1" ht="12.75"/>
    <row r="5981" s="23" customFormat="1" ht="12.75"/>
    <row r="5982" s="23" customFormat="1" ht="12.75"/>
    <row r="5983" s="23" customFormat="1" ht="12.75"/>
    <row r="5984" s="23" customFormat="1" ht="12.75"/>
    <row r="5985" s="23" customFormat="1" ht="12.75"/>
    <row r="5986" s="23" customFormat="1" ht="12.75"/>
    <row r="5987" s="23" customFormat="1" ht="12.75"/>
    <row r="5988" s="23" customFormat="1" ht="12.75"/>
    <row r="5989" s="23" customFormat="1" ht="12.75"/>
    <row r="5990" s="23" customFormat="1" ht="12.75"/>
    <row r="5991" s="23" customFormat="1" ht="12.75"/>
    <row r="5992" s="23" customFormat="1" ht="12.75"/>
    <row r="5993" s="23" customFormat="1" ht="12.75"/>
    <row r="5994" s="23" customFormat="1" ht="12.75"/>
    <row r="5995" s="23" customFormat="1" ht="12.75"/>
    <row r="5996" s="23" customFormat="1" ht="12.75"/>
    <row r="5997" s="23" customFormat="1" ht="12.75"/>
    <row r="5998" s="23" customFormat="1" ht="12.75"/>
    <row r="5999" s="23" customFormat="1" ht="12.75"/>
    <row r="6000" s="23" customFormat="1" ht="12.75"/>
    <row r="6001" s="23" customFormat="1" ht="12.75"/>
    <row r="6002" s="23" customFormat="1" ht="12.75"/>
    <row r="6003" s="23" customFormat="1" ht="12.75"/>
    <row r="6004" s="23" customFormat="1" ht="12.75"/>
    <row r="6005" s="23" customFormat="1" ht="12.75"/>
    <row r="6006" s="23" customFormat="1" ht="12.75"/>
    <row r="6007" s="23" customFormat="1" ht="12.75"/>
    <row r="6008" s="23" customFormat="1" ht="12.75"/>
    <row r="6009" s="23" customFormat="1" ht="12.75"/>
    <row r="6010" s="23" customFormat="1" ht="12.75"/>
    <row r="6011" s="23" customFormat="1" ht="12.75"/>
    <row r="6012" s="23" customFormat="1" ht="12.75"/>
    <row r="6013" s="23" customFormat="1" ht="12.75"/>
    <row r="6014" s="23" customFormat="1" ht="12.75"/>
    <row r="6015" s="23" customFormat="1" ht="12.75"/>
    <row r="6016" s="23" customFormat="1" ht="12.75"/>
    <row r="6017" s="23" customFormat="1" ht="12.75"/>
    <row r="6018" s="23" customFormat="1" ht="12.75"/>
    <row r="6019" s="23" customFormat="1" ht="12.75"/>
    <row r="6020" s="23" customFormat="1" ht="12.75"/>
    <row r="6021" s="23" customFormat="1" ht="12.75"/>
    <row r="6022" s="23" customFormat="1" ht="12.75"/>
    <row r="6023" s="23" customFormat="1" ht="12.75"/>
    <row r="6024" s="23" customFormat="1" ht="12.75"/>
    <row r="6025" s="23" customFormat="1" ht="12.75"/>
    <row r="6026" s="23" customFormat="1" ht="12.75"/>
    <row r="6027" s="23" customFormat="1" ht="12.75"/>
    <row r="6028" s="23" customFormat="1" ht="12.75"/>
    <row r="6029" s="23" customFormat="1" ht="12.75"/>
    <row r="6030" s="23" customFormat="1" ht="12.75"/>
    <row r="6031" s="23" customFormat="1" ht="12.75"/>
    <row r="6032" s="23" customFormat="1" ht="12.75"/>
    <row r="6033" s="23" customFormat="1" ht="12.75"/>
    <row r="6034" s="23" customFormat="1" ht="12.75"/>
    <row r="6035" s="23" customFormat="1" ht="12.75"/>
    <row r="6036" s="23" customFormat="1" ht="12.75"/>
    <row r="6037" s="23" customFormat="1" ht="12.75"/>
    <row r="6038" s="23" customFormat="1" ht="12.75"/>
    <row r="6039" s="23" customFormat="1" ht="12.75"/>
    <row r="6040" s="23" customFormat="1" ht="12.75"/>
    <row r="6041" s="23" customFormat="1" ht="12.75"/>
    <row r="6042" s="23" customFormat="1" ht="12.75"/>
    <row r="6043" s="23" customFormat="1" ht="12.75"/>
    <row r="6044" s="23" customFormat="1" ht="12.75"/>
    <row r="6045" s="23" customFormat="1" ht="12.75"/>
    <row r="6046" s="23" customFormat="1" ht="12.75"/>
    <row r="6047" s="23" customFormat="1" ht="12.75"/>
    <row r="6048" s="23" customFormat="1" ht="12.75"/>
    <row r="6049" s="23" customFormat="1" ht="12.75"/>
    <row r="6050" s="23" customFormat="1" ht="12.75"/>
    <row r="6051" s="23" customFormat="1" ht="12.75"/>
    <row r="6052" s="23" customFormat="1" ht="12.75"/>
    <row r="6053" s="23" customFormat="1" ht="12.75"/>
    <row r="6054" s="23" customFormat="1" ht="12.75"/>
    <row r="6055" s="23" customFormat="1" ht="12.75"/>
    <row r="6056" s="23" customFormat="1" ht="12.75"/>
    <row r="6057" s="23" customFormat="1" ht="12.75"/>
    <row r="6058" s="23" customFormat="1" ht="12.75"/>
    <row r="6059" s="23" customFormat="1" ht="12.75"/>
    <row r="6060" s="23" customFormat="1" ht="12.75"/>
    <row r="6061" s="23" customFormat="1" ht="12.75"/>
    <row r="6062" s="23" customFormat="1" ht="12.75"/>
    <row r="6063" s="23" customFormat="1" ht="12.75"/>
    <row r="6064" s="23" customFormat="1" ht="12.75"/>
    <row r="6065" s="23" customFormat="1" ht="12.75"/>
    <row r="6066" s="23" customFormat="1" ht="12.75"/>
    <row r="6067" s="23" customFormat="1" ht="12.75"/>
    <row r="6068" s="23" customFormat="1" ht="12.75"/>
    <row r="6069" s="23" customFormat="1" ht="12.75"/>
    <row r="6070" s="23" customFormat="1" ht="12.75"/>
    <row r="6071" s="23" customFormat="1" ht="12.75"/>
    <row r="6072" s="23" customFormat="1" ht="12.75"/>
    <row r="6073" s="23" customFormat="1" ht="12.75"/>
    <row r="6074" s="23" customFormat="1" ht="12.75"/>
    <row r="6075" s="23" customFormat="1" ht="12.75"/>
    <row r="6076" s="23" customFormat="1" ht="12.75"/>
    <row r="6077" s="23" customFormat="1" ht="12.75"/>
    <row r="6078" s="23" customFormat="1" ht="12.75"/>
    <row r="6079" s="23" customFormat="1" ht="12.75"/>
    <row r="6080" s="23" customFormat="1" ht="12.75"/>
    <row r="6081" s="23" customFormat="1" ht="12.75"/>
    <row r="6082" s="23" customFormat="1" ht="12.75"/>
    <row r="6083" s="23" customFormat="1" ht="12.75"/>
    <row r="6084" s="23" customFormat="1" ht="12.75"/>
    <row r="6085" s="23" customFormat="1" ht="12.75"/>
    <row r="6086" s="23" customFormat="1" ht="12.75"/>
    <row r="6087" s="23" customFormat="1" ht="12.75"/>
    <row r="6088" s="23" customFormat="1" ht="12.75"/>
    <row r="6089" s="23" customFormat="1" ht="12.75"/>
    <row r="6090" s="23" customFormat="1" ht="12.75"/>
    <row r="6091" s="23" customFormat="1" ht="12.75"/>
    <row r="6092" s="23" customFormat="1" ht="12.75"/>
    <row r="6093" s="23" customFormat="1" ht="12.75"/>
    <row r="6094" s="23" customFormat="1" ht="12.75"/>
    <row r="6095" s="23" customFormat="1" ht="12.75"/>
    <row r="6096" s="23" customFormat="1" ht="12.75"/>
    <row r="6097" s="23" customFormat="1" ht="12.75"/>
    <row r="6098" s="23" customFormat="1" ht="12.75"/>
    <row r="6099" s="23" customFormat="1" ht="12.75"/>
    <row r="6100" s="23" customFormat="1" ht="12.75"/>
    <row r="6101" s="23" customFormat="1" ht="12.75"/>
    <row r="6102" s="23" customFormat="1" ht="12.75"/>
    <row r="6103" s="23" customFormat="1" ht="12.75"/>
    <row r="6104" s="23" customFormat="1" ht="12.75"/>
    <row r="6105" s="23" customFormat="1" ht="12.75"/>
    <row r="6106" s="23" customFormat="1" ht="12.75"/>
    <row r="6107" s="23" customFormat="1" ht="12.75"/>
    <row r="6108" s="23" customFormat="1" ht="12.75"/>
    <row r="6109" s="23" customFormat="1" ht="12.75"/>
    <row r="6110" s="23" customFormat="1" ht="12.75"/>
    <row r="6111" s="23" customFormat="1" ht="12.75"/>
    <row r="6112" s="23" customFormat="1" ht="12.75"/>
    <row r="6113" s="23" customFormat="1" ht="12.75"/>
    <row r="6114" s="23" customFormat="1" ht="12.75"/>
    <row r="6115" s="23" customFormat="1" ht="12.75"/>
    <row r="6116" s="23" customFormat="1" ht="12.75"/>
    <row r="6117" s="23" customFormat="1" ht="12.75"/>
    <row r="6118" s="23" customFormat="1" ht="12.75"/>
    <row r="6119" s="23" customFormat="1" ht="12.75"/>
    <row r="6120" s="23" customFormat="1" ht="12.75"/>
    <row r="6121" s="23" customFormat="1" ht="12.75"/>
    <row r="6122" s="23" customFormat="1" ht="12.75"/>
    <row r="6123" s="23" customFormat="1" ht="12.75"/>
    <row r="6124" s="23" customFormat="1" ht="12.75"/>
    <row r="6125" s="23" customFormat="1" ht="12.75"/>
    <row r="6126" s="23" customFormat="1" ht="12.75"/>
    <row r="6127" s="23" customFormat="1" ht="12.75"/>
    <row r="6128" s="23" customFormat="1" ht="12.75"/>
    <row r="6129" s="23" customFormat="1" ht="12.75"/>
    <row r="6130" s="23" customFormat="1" ht="12.75"/>
    <row r="6131" s="23" customFormat="1" ht="12.75"/>
    <row r="6132" s="23" customFormat="1" ht="12.75"/>
    <row r="6133" s="23" customFormat="1" ht="12.75"/>
    <row r="6134" s="23" customFormat="1" ht="12.75"/>
    <row r="6135" s="23" customFormat="1" ht="12.75"/>
    <row r="6136" s="23" customFormat="1" ht="12.75"/>
    <row r="6137" s="23" customFormat="1" ht="12.75"/>
    <row r="6138" s="23" customFormat="1" ht="12.75"/>
    <row r="6139" s="23" customFormat="1" ht="12.75"/>
    <row r="6140" s="23" customFormat="1" ht="12.75"/>
    <row r="6141" s="23" customFormat="1" ht="12.75"/>
    <row r="6142" s="23" customFormat="1" ht="12.75"/>
    <row r="6143" s="23" customFormat="1" ht="12.75"/>
    <row r="6144" s="23" customFormat="1" ht="12.75"/>
    <row r="6145" s="23" customFormat="1" ht="12.75"/>
    <row r="6146" s="23" customFormat="1" ht="12.75"/>
    <row r="6147" s="23" customFormat="1" ht="12.75"/>
    <row r="6148" s="23" customFormat="1" ht="12.75"/>
    <row r="6149" s="23" customFormat="1" ht="12.75"/>
    <row r="6150" s="23" customFormat="1" ht="12.75"/>
    <row r="6151" s="23" customFormat="1" ht="12.75"/>
    <row r="6152" s="23" customFormat="1" ht="12.75"/>
    <row r="6153" s="23" customFormat="1" ht="12.75"/>
    <row r="6154" s="23" customFormat="1" ht="12.75"/>
    <row r="6155" s="23" customFormat="1" ht="12.75"/>
    <row r="6156" s="23" customFormat="1" ht="12.75"/>
    <row r="6157" s="23" customFormat="1" ht="12.75"/>
    <row r="6158" s="23" customFormat="1" ht="12.75"/>
    <row r="6159" s="23" customFormat="1" ht="12.75"/>
    <row r="6160" s="23" customFormat="1" ht="12.75"/>
    <row r="6161" s="23" customFormat="1" ht="12.75"/>
    <row r="6162" s="23" customFormat="1" ht="12.75"/>
    <row r="6163" s="23" customFormat="1" ht="12.75"/>
    <row r="6164" s="23" customFormat="1" ht="12.75"/>
    <row r="6165" s="23" customFormat="1" ht="12.75"/>
    <row r="6166" s="23" customFormat="1" ht="12.75"/>
    <row r="6167" s="23" customFormat="1" ht="12.75"/>
    <row r="6168" s="23" customFormat="1" ht="12.75"/>
    <row r="6169" s="23" customFormat="1" ht="12.75"/>
    <row r="6170" s="23" customFormat="1" ht="12.75"/>
    <row r="6171" s="23" customFormat="1" ht="12.75"/>
    <row r="6172" s="23" customFormat="1" ht="12.75"/>
    <row r="6173" s="23" customFormat="1" ht="12.75"/>
    <row r="6174" s="23" customFormat="1" ht="12.75"/>
    <row r="6175" s="23" customFormat="1" ht="12.75"/>
    <row r="6176" s="23" customFormat="1" ht="12.75"/>
    <row r="6177" s="23" customFormat="1" ht="12.75"/>
    <row r="6178" s="23" customFormat="1" ht="12.75"/>
    <row r="6179" s="23" customFormat="1" ht="12.75"/>
    <row r="6180" s="23" customFormat="1" ht="12.75"/>
    <row r="6181" s="23" customFormat="1" ht="12.75"/>
    <row r="6182" s="23" customFormat="1" ht="12.75"/>
    <row r="6183" s="23" customFormat="1" ht="12.75"/>
    <row r="6184" s="23" customFormat="1" ht="12.75"/>
    <row r="6185" s="23" customFormat="1" ht="12.75"/>
    <row r="6186" s="23" customFormat="1" ht="12.75"/>
    <row r="6187" s="23" customFormat="1" ht="12.75"/>
    <row r="6188" s="23" customFormat="1" ht="12.75"/>
    <row r="6189" s="23" customFormat="1" ht="12.75"/>
    <row r="6190" s="23" customFormat="1" ht="12.75"/>
    <row r="6191" s="23" customFormat="1" ht="12.75"/>
    <row r="6192" s="23" customFormat="1" ht="12.75"/>
    <row r="6193" s="23" customFormat="1" ht="12.75"/>
    <row r="6194" s="23" customFormat="1" ht="12.75"/>
    <row r="6195" s="23" customFormat="1" ht="12.75"/>
    <row r="6196" s="23" customFormat="1" ht="12.75"/>
    <row r="6197" s="23" customFormat="1" ht="12.75"/>
    <row r="6198" s="23" customFormat="1" ht="12.75"/>
    <row r="6199" s="23" customFormat="1" ht="12.75"/>
    <row r="6200" s="23" customFormat="1" ht="12.75"/>
    <row r="6201" s="23" customFormat="1" ht="12.75"/>
    <row r="6202" s="23" customFormat="1" ht="12.75"/>
    <row r="6203" s="23" customFormat="1" ht="12.75"/>
    <row r="6204" s="23" customFormat="1" ht="12.75"/>
    <row r="6205" s="23" customFormat="1" ht="12.75"/>
    <row r="6206" s="23" customFormat="1" ht="12.75"/>
    <row r="6207" s="23" customFormat="1" ht="12.75"/>
    <row r="6208" s="23" customFormat="1" ht="12.75"/>
    <row r="6209" s="23" customFormat="1" ht="12.75"/>
    <row r="6210" s="23" customFormat="1" ht="12.75"/>
    <row r="6211" s="23" customFormat="1" ht="12.75"/>
    <row r="6212" s="23" customFormat="1" ht="12.75"/>
    <row r="6213" s="23" customFormat="1" ht="12.75"/>
    <row r="6214" s="23" customFormat="1" ht="12.75"/>
    <row r="6215" s="23" customFormat="1" ht="12.75"/>
    <row r="6216" s="23" customFormat="1" ht="12.75"/>
    <row r="6217" s="23" customFormat="1" ht="12.75"/>
    <row r="6218" s="23" customFormat="1" ht="12.75"/>
    <row r="6219" s="23" customFormat="1" ht="12.75"/>
    <row r="6220" s="23" customFormat="1" ht="12.75"/>
    <row r="6221" s="23" customFormat="1" ht="12.75"/>
    <row r="6222" s="23" customFormat="1" ht="12.75"/>
    <row r="6223" s="23" customFormat="1" ht="12.75"/>
    <row r="6224" s="23" customFormat="1" ht="12.75"/>
    <row r="6225" s="23" customFormat="1" ht="12.75"/>
    <row r="6226" s="23" customFormat="1" ht="12.75"/>
    <row r="6227" s="23" customFormat="1" ht="12.75"/>
    <row r="6228" s="23" customFormat="1" ht="12.75"/>
    <row r="6229" s="23" customFormat="1" ht="12.75"/>
    <row r="6230" s="23" customFormat="1" ht="12.75"/>
    <row r="6231" s="23" customFormat="1" ht="12.75"/>
    <row r="6232" s="23" customFormat="1" ht="12.75"/>
    <row r="6233" s="23" customFormat="1" ht="12.75"/>
    <row r="6234" s="23" customFormat="1" ht="12.75"/>
    <row r="6235" s="23" customFormat="1" ht="12.75"/>
    <row r="6236" s="23" customFormat="1" ht="12.75"/>
    <row r="6237" s="23" customFormat="1" ht="12.75"/>
    <row r="6238" s="23" customFormat="1" ht="12.75"/>
    <row r="6239" s="23" customFormat="1" ht="12.75"/>
    <row r="6240" s="23" customFormat="1" ht="12.75"/>
    <row r="6241" s="23" customFormat="1" ht="12.75"/>
    <row r="6242" s="23" customFormat="1" ht="12.75"/>
    <row r="6243" s="23" customFormat="1" ht="12.75"/>
    <row r="6244" s="23" customFormat="1" ht="12.75"/>
    <row r="6245" s="23" customFormat="1" ht="12.75"/>
    <row r="6246" s="23" customFormat="1" ht="12.75"/>
    <row r="6247" s="23" customFormat="1" ht="12.75"/>
    <row r="6248" s="23" customFormat="1" ht="12.75"/>
    <row r="6249" s="23" customFormat="1" ht="12.75"/>
    <row r="6250" s="23" customFormat="1" ht="12.75"/>
    <row r="6251" s="23" customFormat="1" ht="12.75"/>
    <row r="6252" s="23" customFormat="1" ht="12.75"/>
    <row r="6253" s="23" customFormat="1" ht="12.75"/>
    <row r="6254" s="23" customFormat="1" ht="12.75"/>
    <row r="6255" s="23" customFormat="1" ht="12.75"/>
    <row r="6256" s="23" customFormat="1" ht="12.75"/>
    <row r="6257" s="23" customFormat="1" ht="12.75"/>
    <row r="6258" s="23" customFormat="1" ht="12.75"/>
    <row r="6259" s="23" customFormat="1" ht="12.75"/>
    <row r="6260" s="23" customFormat="1" ht="12.75"/>
    <row r="6261" s="23" customFormat="1" ht="12.75"/>
    <row r="6262" s="23" customFormat="1" ht="12.75"/>
    <row r="6263" s="23" customFormat="1" ht="12.75"/>
    <row r="6264" s="23" customFormat="1" ht="12.75"/>
    <row r="6265" s="23" customFormat="1" ht="12.75"/>
    <row r="6266" s="23" customFormat="1" ht="12.75"/>
    <row r="6267" s="23" customFormat="1" ht="12.75"/>
    <row r="6268" s="23" customFormat="1" ht="12.75"/>
    <row r="6269" s="23" customFormat="1" ht="12.75"/>
    <row r="6270" s="23" customFormat="1" ht="12.75"/>
    <row r="6271" s="23" customFormat="1" ht="12.75"/>
    <row r="6272" s="23" customFormat="1" ht="12.75"/>
    <row r="6273" s="23" customFormat="1" ht="12.75"/>
    <row r="6274" s="23" customFormat="1" ht="12.75"/>
    <row r="6275" s="23" customFormat="1" ht="12.75"/>
    <row r="6276" s="23" customFormat="1" ht="12.75"/>
    <row r="6277" s="23" customFormat="1" ht="12.75"/>
    <row r="6278" s="23" customFormat="1" ht="12.75"/>
    <row r="6279" s="23" customFormat="1" ht="12.75"/>
    <row r="6280" s="23" customFormat="1" ht="12.75"/>
    <row r="6281" s="23" customFormat="1" ht="12.75"/>
    <row r="6282" s="23" customFormat="1" ht="12.75"/>
    <row r="6283" s="23" customFormat="1" ht="12.75"/>
    <row r="6284" s="23" customFormat="1" ht="12.75"/>
    <row r="6285" s="23" customFormat="1" ht="12.75"/>
    <row r="6286" s="23" customFormat="1" ht="12.75"/>
    <row r="6287" s="23" customFormat="1" ht="12.75"/>
    <row r="6288" s="23" customFormat="1" ht="12.75"/>
    <row r="6289" s="23" customFormat="1" ht="12.75"/>
    <row r="6290" s="23" customFormat="1" ht="12.75"/>
    <row r="6291" s="23" customFormat="1" ht="12.75"/>
    <row r="6292" s="23" customFormat="1" ht="12.75"/>
    <row r="6293" s="23" customFormat="1" ht="12.75"/>
    <row r="6294" s="23" customFormat="1" ht="12.75"/>
    <row r="6295" s="23" customFormat="1" ht="12.75"/>
    <row r="6296" s="23" customFormat="1" ht="12.75"/>
    <row r="6297" s="23" customFormat="1" ht="12.75"/>
    <row r="6298" s="23" customFormat="1" ht="12.75"/>
    <row r="6299" s="23" customFormat="1" ht="12.75"/>
    <row r="6300" s="23" customFormat="1" ht="12.75"/>
    <row r="6301" s="23" customFormat="1" ht="12.75"/>
    <row r="6302" s="23" customFormat="1" ht="12.75"/>
    <row r="6303" s="23" customFormat="1" ht="12.75"/>
    <row r="6304" s="23" customFormat="1" ht="12.75"/>
    <row r="6305" s="23" customFormat="1" ht="12.75"/>
    <row r="6306" s="23" customFormat="1" ht="12.75"/>
    <row r="6307" s="23" customFormat="1" ht="12.75"/>
    <row r="6308" s="23" customFormat="1" ht="12.75"/>
    <row r="6309" s="23" customFormat="1" ht="12.75"/>
    <row r="6310" s="23" customFormat="1" ht="12.75"/>
    <row r="6311" s="23" customFormat="1" ht="12.75"/>
    <row r="6312" s="23" customFormat="1" ht="12.75"/>
    <row r="6313" s="23" customFormat="1" ht="12.75"/>
    <row r="6314" s="23" customFormat="1" ht="12.75"/>
    <row r="6315" s="23" customFormat="1" ht="12.75"/>
    <row r="6316" s="23" customFormat="1" ht="12.75"/>
    <row r="6317" s="23" customFormat="1" ht="12.75"/>
    <row r="6318" s="23" customFormat="1" ht="12.75"/>
    <row r="6319" s="23" customFormat="1" ht="12.75"/>
    <row r="6320" s="23" customFormat="1" ht="12.75"/>
    <row r="6321" s="23" customFormat="1" ht="12.75"/>
    <row r="6322" s="23" customFormat="1" ht="12.75"/>
    <row r="6323" s="23" customFormat="1" ht="12.75"/>
    <row r="6324" s="23" customFormat="1" ht="12.75"/>
    <row r="6325" s="23" customFormat="1" ht="12.75"/>
    <row r="6326" s="23" customFormat="1" ht="12.75"/>
    <row r="6327" s="23" customFormat="1" ht="12.75"/>
    <row r="6328" s="23" customFormat="1" ht="12.75"/>
    <row r="6329" s="23" customFormat="1" ht="12.75"/>
    <row r="6330" s="23" customFormat="1" ht="12.75"/>
    <row r="6331" s="23" customFormat="1" ht="12.75"/>
    <row r="6332" s="23" customFormat="1" ht="12.75"/>
    <row r="6333" s="23" customFormat="1" ht="12.75"/>
    <row r="6334" s="23" customFormat="1" ht="12.75"/>
    <row r="6335" s="23" customFormat="1" ht="12.75"/>
    <row r="6336" s="23" customFormat="1" ht="12.75"/>
    <row r="6337" s="23" customFormat="1" ht="12.75"/>
    <row r="6338" s="23" customFormat="1" ht="12.75"/>
    <row r="6339" s="23" customFormat="1" ht="12.75"/>
    <row r="6340" s="23" customFormat="1" ht="12.75"/>
    <row r="6341" s="23" customFormat="1" ht="12.75"/>
    <row r="6342" s="23" customFormat="1" ht="12.75"/>
    <row r="6343" s="23" customFormat="1" ht="12.75"/>
    <row r="6344" s="23" customFormat="1" ht="12.75"/>
    <row r="6345" s="23" customFormat="1" ht="12.75"/>
    <row r="6346" s="23" customFormat="1" ht="12.75"/>
    <row r="6347" s="23" customFormat="1" ht="12.75"/>
    <row r="6348" s="23" customFormat="1" ht="12.75"/>
    <row r="6349" s="23" customFormat="1" ht="12.75"/>
    <row r="6350" s="23" customFormat="1" ht="12.75"/>
    <row r="6351" s="23" customFormat="1" ht="12.75"/>
    <row r="6352" s="23" customFormat="1" ht="12.75"/>
    <row r="6353" s="23" customFormat="1" ht="12.75"/>
    <row r="6354" s="23" customFormat="1" ht="12.75"/>
    <row r="6355" s="23" customFormat="1" ht="12.75"/>
    <row r="6356" s="23" customFormat="1" ht="12.75"/>
    <row r="6357" s="23" customFormat="1" ht="12.75"/>
    <row r="6358" s="23" customFormat="1" ht="12.75"/>
    <row r="6359" s="23" customFormat="1" ht="12.75"/>
    <row r="6360" s="23" customFormat="1" ht="12.75"/>
    <row r="6361" s="23" customFormat="1" ht="12.75"/>
    <row r="6362" s="23" customFormat="1" ht="12.75"/>
    <row r="6363" s="23" customFormat="1" ht="12.75"/>
    <row r="6364" s="23" customFormat="1" ht="12.75"/>
    <row r="6365" s="23" customFormat="1" ht="12.75"/>
    <row r="6366" s="23" customFormat="1" ht="12.75"/>
    <row r="6367" s="23" customFormat="1" ht="12.75"/>
    <row r="6368" s="23" customFormat="1" ht="12.75"/>
    <row r="6369" s="23" customFormat="1" ht="12.75"/>
    <row r="6370" s="23" customFormat="1" ht="12.75"/>
    <row r="6371" s="23" customFormat="1" ht="12.75"/>
    <row r="6372" s="23" customFormat="1" ht="12.75"/>
    <row r="6373" s="23" customFormat="1" ht="12.75"/>
    <row r="6374" s="23" customFormat="1" ht="12.75"/>
    <row r="6375" s="23" customFormat="1" ht="12.75"/>
    <row r="6376" s="23" customFormat="1" ht="12.75"/>
    <row r="6377" s="23" customFormat="1" ht="12.75"/>
    <row r="6378" s="23" customFormat="1" ht="12.75"/>
    <row r="6379" s="23" customFormat="1" ht="12.75"/>
    <row r="6380" s="23" customFormat="1" ht="12.75"/>
    <row r="6381" s="23" customFormat="1" ht="12.75"/>
    <row r="6382" s="23" customFormat="1" ht="12.75"/>
    <row r="6383" s="23" customFormat="1" ht="12.75"/>
    <row r="6384" s="23" customFormat="1" ht="12.75"/>
    <row r="6385" s="23" customFormat="1" ht="12.75"/>
    <row r="6386" s="23" customFormat="1" ht="12.75"/>
    <row r="6387" s="23" customFormat="1" ht="12.75"/>
    <row r="6388" s="23" customFormat="1" ht="12.75"/>
    <row r="6389" s="23" customFormat="1" ht="12.75"/>
    <row r="6390" s="23" customFormat="1" ht="12.75"/>
    <row r="6391" s="23" customFormat="1" ht="12.75"/>
    <row r="6392" s="23" customFormat="1" ht="12.75"/>
    <row r="6393" s="23" customFormat="1" ht="12.75"/>
    <row r="6394" s="23" customFormat="1" ht="12.75"/>
    <row r="6395" s="23" customFormat="1" ht="12.75"/>
    <row r="6396" s="23" customFormat="1" ht="12.75"/>
    <row r="6397" s="23" customFormat="1" ht="12.75"/>
    <row r="6398" s="23" customFormat="1" ht="12.75"/>
    <row r="6399" s="23" customFormat="1" ht="12.75"/>
    <row r="6400" s="23" customFormat="1" ht="12.75"/>
    <row r="6401" s="23" customFormat="1" ht="12.75"/>
    <row r="6402" s="23" customFormat="1" ht="12.75"/>
    <row r="6403" s="23" customFormat="1" ht="12.75"/>
    <row r="6404" s="23" customFormat="1" ht="12.75"/>
    <row r="6405" s="23" customFormat="1" ht="12.75"/>
    <row r="6406" s="23" customFormat="1" ht="12.75"/>
    <row r="6407" s="23" customFormat="1" ht="12.75"/>
    <row r="6408" s="23" customFormat="1" ht="12.75"/>
    <row r="6409" s="23" customFormat="1" ht="12.75"/>
    <row r="6410" s="23" customFormat="1" ht="12.75"/>
    <row r="6411" s="23" customFormat="1" ht="12.75"/>
    <row r="6412" s="23" customFormat="1" ht="12.75"/>
    <row r="6413" s="23" customFormat="1" ht="12.75"/>
    <row r="6414" s="23" customFormat="1" ht="12.75"/>
    <row r="6415" s="23" customFormat="1" ht="12.75"/>
    <row r="6416" s="23" customFormat="1" ht="12.75"/>
    <row r="6417" s="23" customFormat="1" ht="12.75"/>
    <row r="6418" s="23" customFormat="1" ht="12.75"/>
    <row r="6419" s="23" customFormat="1" ht="12.75"/>
    <row r="6420" s="23" customFormat="1" ht="12.75"/>
    <row r="6421" s="23" customFormat="1" ht="12.75"/>
    <row r="6422" s="23" customFormat="1" ht="12.75"/>
    <row r="6423" s="23" customFormat="1" ht="12.75"/>
    <row r="6424" s="23" customFormat="1" ht="12.75"/>
    <row r="6425" s="23" customFormat="1" ht="12.75"/>
    <row r="6426" s="23" customFormat="1" ht="12.75"/>
    <row r="6427" s="23" customFormat="1" ht="12.75"/>
    <row r="6428" s="23" customFormat="1" ht="12.75"/>
    <row r="6429" s="23" customFormat="1" ht="12.75"/>
    <row r="6430" s="23" customFormat="1" ht="12.75"/>
    <row r="6431" s="23" customFormat="1" ht="12.75"/>
    <row r="6432" s="23" customFormat="1" ht="12.75"/>
    <row r="6433" s="23" customFormat="1" ht="12.75"/>
    <row r="6434" s="23" customFormat="1" ht="12.75"/>
    <row r="6435" s="23" customFormat="1" ht="12.75"/>
    <row r="6436" s="23" customFormat="1" ht="12.75"/>
    <row r="6437" s="23" customFormat="1" ht="12.75"/>
    <row r="6438" s="23" customFormat="1" ht="12.75"/>
    <row r="6439" s="23" customFormat="1" ht="12.75"/>
    <row r="6440" s="23" customFormat="1" ht="12.75"/>
    <row r="6441" s="23" customFormat="1" ht="12.75"/>
    <row r="6442" s="23" customFormat="1" ht="12.75"/>
    <row r="6443" s="23" customFormat="1" ht="12.75"/>
    <row r="6444" s="23" customFormat="1" ht="12.75"/>
    <row r="6445" s="23" customFormat="1" ht="12.75"/>
    <row r="6446" s="23" customFormat="1" ht="12.75"/>
    <row r="6447" s="23" customFormat="1" ht="12.75"/>
    <row r="6448" s="23" customFormat="1" ht="12.75"/>
    <row r="6449" s="23" customFormat="1" ht="12.75"/>
    <row r="6450" s="23" customFormat="1" ht="12.75"/>
    <row r="6451" s="23" customFormat="1" ht="12.75"/>
    <row r="6452" s="23" customFormat="1" ht="12.75"/>
    <row r="6453" s="23" customFormat="1" ht="12.75"/>
    <row r="6454" s="23" customFormat="1" ht="12.75"/>
    <row r="6455" s="23" customFormat="1" ht="12.75"/>
    <row r="6456" s="23" customFormat="1" ht="12.75"/>
    <row r="6457" s="23" customFormat="1" ht="12.75"/>
    <row r="6458" s="23" customFormat="1" ht="12.75"/>
    <row r="6459" s="23" customFormat="1" ht="12.75"/>
    <row r="6460" s="23" customFormat="1" ht="12.75"/>
    <row r="6461" s="23" customFormat="1" ht="12.75"/>
    <row r="6462" s="23" customFormat="1" ht="12.75"/>
    <row r="6463" s="23" customFormat="1" ht="12.75"/>
    <row r="6464" s="23" customFormat="1" ht="12.75"/>
    <row r="6465" s="23" customFormat="1" ht="12.75"/>
    <row r="6466" s="23" customFormat="1" ht="12.75"/>
    <row r="6467" s="23" customFormat="1" ht="12.75"/>
    <row r="6468" s="23" customFormat="1" ht="12.75"/>
    <row r="6469" s="23" customFormat="1" ht="12.75"/>
    <row r="6470" s="23" customFormat="1" ht="12.75"/>
    <row r="6471" s="23" customFormat="1" ht="12.75"/>
    <row r="6472" s="23" customFormat="1" ht="12.75"/>
    <row r="6473" s="23" customFormat="1" ht="12.75"/>
    <row r="6474" s="23" customFormat="1" ht="12.75"/>
    <row r="6475" s="23" customFormat="1" ht="12.75"/>
    <row r="6476" s="23" customFormat="1" ht="12.75"/>
    <row r="6477" s="23" customFormat="1" ht="12.75"/>
    <row r="6478" s="23" customFormat="1" ht="12.75"/>
    <row r="6479" s="23" customFormat="1" ht="12.75"/>
    <row r="6480" s="23" customFormat="1" ht="12.75"/>
    <row r="6481" s="23" customFormat="1" ht="12.75"/>
    <row r="6482" s="23" customFormat="1" ht="12.75"/>
    <row r="6483" s="23" customFormat="1" ht="12.75"/>
    <row r="6484" s="23" customFormat="1" ht="12.75"/>
    <row r="6485" s="23" customFormat="1" ht="12.75"/>
    <row r="6486" s="23" customFormat="1" ht="12.75"/>
    <row r="6487" s="23" customFormat="1" ht="12.75"/>
    <row r="6488" s="23" customFormat="1" ht="12.75"/>
    <row r="6489" s="23" customFormat="1" ht="12.75"/>
    <row r="6490" s="23" customFormat="1" ht="12.75"/>
    <row r="6491" s="23" customFormat="1" ht="12.75"/>
    <row r="6492" s="23" customFormat="1" ht="12.75"/>
    <row r="6493" s="23" customFormat="1" ht="12.75"/>
    <row r="6494" s="23" customFormat="1" ht="12.75"/>
    <row r="6495" s="23" customFormat="1" ht="12.75"/>
    <row r="6496" s="23" customFormat="1" ht="12.75"/>
    <row r="6497" s="23" customFormat="1" ht="12.75"/>
    <row r="6498" s="23" customFormat="1" ht="12.75"/>
    <row r="6499" s="23" customFormat="1" ht="12.75"/>
    <row r="6500" s="23" customFormat="1" ht="12.75"/>
    <row r="6501" s="23" customFormat="1" ht="12.75"/>
    <row r="6502" s="23" customFormat="1" ht="12.75"/>
    <row r="6503" s="23" customFormat="1" ht="12.75"/>
    <row r="6504" s="23" customFormat="1" ht="12.75"/>
    <row r="6505" s="23" customFormat="1" ht="12.75"/>
    <row r="6506" s="23" customFormat="1" ht="12.75"/>
    <row r="6507" s="23" customFormat="1" ht="12.75"/>
    <row r="6508" s="23" customFormat="1" ht="12.75"/>
    <row r="6509" s="23" customFormat="1" ht="12.75"/>
    <row r="6510" s="23" customFormat="1" ht="12.75"/>
    <row r="6511" s="23" customFormat="1" ht="12.75"/>
    <row r="6512" s="23" customFormat="1" ht="12.75"/>
    <row r="6513" s="23" customFormat="1" ht="12.75"/>
    <row r="6514" s="23" customFormat="1" ht="12.75"/>
    <row r="6515" s="23" customFormat="1" ht="12.75"/>
    <row r="6516" s="23" customFormat="1" ht="12.75"/>
    <row r="6517" s="23" customFormat="1" ht="12.75"/>
    <row r="6518" s="23" customFormat="1" ht="12.75"/>
    <row r="6519" s="23" customFormat="1" ht="12.75"/>
    <row r="6520" s="23" customFormat="1" ht="12.75"/>
    <row r="6521" s="23" customFormat="1" ht="12.75"/>
    <row r="6522" s="23" customFormat="1" ht="12.75"/>
    <row r="6523" s="23" customFormat="1" ht="12.75"/>
    <row r="6524" s="23" customFormat="1" ht="12.75"/>
    <row r="6525" s="23" customFormat="1" ht="12.75"/>
    <row r="6526" s="23" customFormat="1" ht="12.75"/>
    <row r="6527" s="23" customFormat="1" ht="12.75"/>
    <row r="6528" s="23" customFormat="1" ht="12.75"/>
    <row r="6529" s="23" customFormat="1" ht="12.75"/>
    <row r="6530" s="23" customFormat="1" ht="12.75"/>
    <row r="6531" s="23" customFormat="1" ht="12.75"/>
    <row r="6532" s="23" customFormat="1" ht="12.75"/>
    <row r="6533" s="23" customFormat="1" ht="12.75"/>
    <row r="6534" s="23" customFormat="1" ht="12.75"/>
    <row r="6535" s="23" customFormat="1" ht="12.75"/>
    <row r="6536" s="23" customFormat="1" ht="12.75"/>
    <row r="6537" s="23" customFormat="1" ht="12.75"/>
    <row r="6538" s="23" customFormat="1" ht="12.75"/>
    <row r="6539" s="23" customFormat="1" ht="12.75"/>
    <row r="6540" s="23" customFormat="1" ht="12.75"/>
    <row r="6541" s="23" customFormat="1" ht="12.75"/>
    <row r="6542" s="23" customFormat="1" ht="12.75"/>
    <row r="6543" s="23" customFormat="1" ht="12.75"/>
    <row r="6544" s="23" customFormat="1" ht="12.75"/>
    <row r="6545" s="23" customFormat="1" ht="12.75"/>
    <row r="6546" s="23" customFormat="1" ht="12.75"/>
    <row r="6547" s="23" customFormat="1" ht="12.75"/>
    <row r="6548" s="23" customFormat="1" ht="12.75"/>
    <row r="6549" s="23" customFormat="1" ht="12.75"/>
    <row r="6550" s="23" customFormat="1" ht="12.75"/>
    <row r="6551" s="23" customFormat="1" ht="12.75"/>
    <row r="6552" s="23" customFormat="1" ht="12.75"/>
    <row r="6553" s="23" customFormat="1" ht="12.75"/>
    <row r="6554" s="23" customFormat="1" ht="12.75"/>
    <row r="6555" s="23" customFormat="1" ht="12.75"/>
    <row r="6556" s="23" customFormat="1" ht="12.75"/>
    <row r="6557" s="23" customFormat="1" ht="12.75"/>
    <row r="6558" s="23" customFormat="1" ht="12.75"/>
    <row r="6559" s="23" customFormat="1" ht="12.75"/>
    <row r="6560" s="23" customFormat="1" ht="12.75"/>
    <row r="6561" s="23" customFormat="1" ht="12.75"/>
    <row r="6562" s="23" customFormat="1" ht="12.75"/>
    <row r="6563" s="23" customFormat="1" ht="12.75"/>
    <row r="6564" s="23" customFormat="1" ht="12.75"/>
    <row r="6565" s="23" customFormat="1" ht="12.75"/>
    <row r="6566" s="23" customFormat="1" ht="12.75"/>
    <row r="6567" s="23" customFormat="1" ht="12.75"/>
    <row r="6568" s="23" customFormat="1" ht="12.75"/>
    <row r="6569" s="23" customFormat="1" ht="12.75"/>
    <row r="6570" s="23" customFormat="1" ht="12.75"/>
    <row r="6571" s="23" customFormat="1" ht="12.75"/>
    <row r="6572" s="23" customFormat="1" ht="12.75"/>
    <row r="6573" s="23" customFormat="1" ht="12.75"/>
    <row r="6574" s="23" customFormat="1" ht="12.75"/>
    <row r="6575" s="23" customFormat="1" ht="12.75"/>
    <row r="6576" s="23" customFormat="1" ht="12.75"/>
    <row r="6577" s="23" customFormat="1" ht="12.75"/>
    <row r="6578" s="23" customFormat="1" ht="12.75"/>
    <row r="6579" s="23" customFormat="1" ht="12.75"/>
    <row r="6580" s="23" customFormat="1" ht="12.75"/>
    <row r="6581" s="23" customFormat="1" ht="12.75"/>
    <row r="6582" s="23" customFormat="1" ht="12.75"/>
    <row r="6583" s="23" customFormat="1" ht="12.75"/>
    <row r="6584" s="23" customFormat="1" ht="12.75"/>
    <row r="6585" s="23" customFormat="1" ht="12.75"/>
    <row r="6586" s="23" customFormat="1" ht="12.75"/>
    <row r="6587" s="23" customFormat="1" ht="12.75"/>
    <row r="6588" s="23" customFormat="1" ht="12.75"/>
    <row r="6589" s="23" customFormat="1" ht="12.75"/>
    <row r="6590" s="23" customFormat="1" ht="12.75"/>
    <row r="6591" s="23" customFormat="1" ht="12.75"/>
    <row r="6592" s="23" customFormat="1" ht="12.75"/>
    <row r="6593" s="23" customFormat="1" ht="12.75"/>
    <row r="6594" s="23" customFormat="1" ht="12.75"/>
    <row r="6595" s="23" customFormat="1" ht="12.75"/>
    <row r="6596" s="23" customFormat="1" ht="12.75"/>
    <row r="6597" s="23" customFormat="1" ht="12.75"/>
    <row r="6598" s="23" customFormat="1" ht="12.75"/>
    <row r="6599" s="23" customFormat="1" ht="12.75"/>
    <row r="6600" s="23" customFormat="1" ht="12.75"/>
    <row r="6601" s="23" customFormat="1" ht="12.75"/>
    <row r="6602" s="23" customFormat="1" ht="12.75"/>
    <row r="6603" s="23" customFormat="1" ht="12.75"/>
    <row r="6604" s="23" customFormat="1" ht="12.75"/>
    <row r="6605" s="23" customFormat="1" ht="12.75"/>
    <row r="6606" s="23" customFormat="1" ht="12.75"/>
    <row r="6607" s="23" customFormat="1" ht="12.75"/>
    <row r="6608" s="23" customFormat="1" ht="12.75"/>
    <row r="6609" s="23" customFormat="1" ht="12.75"/>
    <row r="6610" s="23" customFormat="1" ht="12.75"/>
    <row r="6611" s="23" customFormat="1" ht="12.75"/>
    <row r="6612" s="23" customFormat="1" ht="12.75"/>
    <row r="6613" s="23" customFormat="1" ht="12.75"/>
    <row r="6614" s="23" customFormat="1" ht="12.75"/>
    <row r="6615" s="23" customFormat="1" ht="12.75"/>
    <row r="6616" s="23" customFormat="1" ht="12.75"/>
    <row r="6617" s="23" customFormat="1" ht="12.75"/>
    <row r="6618" s="23" customFormat="1" ht="12.75"/>
    <row r="6619" s="23" customFormat="1" ht="12.75"/>
    <row r="6620" s="23" customFormat="1" ht="12.75"/>
    <row r="6621" s="23" customFormat="1" ht="12.75"/>
    <row r="6622" s="23" customFormat="1" ht="12.75"/>
    <row r="6623" s="23" customFormat="1" ht="12.75"/>
    <row r="6624" s="23" customFormat="1" ht="12.75"/>
    <row r="6625" s="23" customFormat="1" ht="12.75"/>
    <row r="6626" s="23" customFormat="1" ht="12.75"/>
    <row r="6627" s="23" customFormat="1" ht="12.75"/>
    <row r="6628" s="23" customFormat="1" ht="12.75"/>
    <row r="6629" s="23" customFormat="1" ht="12.75"/>
    <row r="6630" s="23" customFormat="1" ht="12.75"/>
    <row r="6631" s="23" customFormat="1" ht="12.75"/>
    <row r="6632" s="23" customFormat="1" ht="12.75"/>
    <row r="6633" s="23" customFormat="1" ht="12.75"/>
    <row r="6634" s="23" customFormat="1" ht="12.75"/>
    <row r="6635" s="23" customFormat="1" ht="12.75"/>
    <row r="6636" s="23" customFormat="1" ht="12.75"/>
    <row r="6637" s="23" customFormat="1" ht="12.75"/>
    <row r="6638" s="23" customFormat="1" ht="12.75"/>
    <row r="6639" s="23" customFormat="1" ht="12.75"/>
    <row r="6640" s="23" customFormat="1" ht="12.75"/>
    <row r="6641" s="23" customFormat="1" ht="12.75"/>
    <row r="6642" s="23" customFormat="1" ht="12.75"/>
    <row r="6643" s="23" customFormat="1" ht="12.75"/>
    <row r="6644" s="23" customFormat="1" ht="12.75"/>
    <row r="6645" s="23" customFormat="1" ht="12.75"/>
    <row r="6646" s="23" customFormat="1" ht="12.75"/>
    <row r="6647" s="23" customFormat="1" ht="12.75"/>
    <row r="6648" s="23" customFormat="1" ht="12.75"/>
    <row r="6649" s="23" customFormat="1" ht="12.75"/>
    <row r="6650" s="23" customFormat="1" ht="12.75"/>
    <row r="6651" s="23" customFormat="1" ht="12.75"/>
    <row r="6652" s="23" customFormat="1" ht="12.75"/>
    <row r="6653" s="23" customFormat="1" ht="12.75"/>
    <row r="6654" s="23" customFormat="1" ht="12.75"/>
    <row r="6655" s="23" customFormat="1" ht="12.75"/>
    <row r="6656" s="23" customFormat="1" ht="12.75"/>
    <row r="6657" s="23" customFormat="1" ht="12.75"/>
    <row r="6658" s="23" customFormat="1" ht="12.75"/>
    <row r="6659" s="23" customFormat="1" ht="12.75"/>
    <row r="6660" s="23" customFormat="1" ht="12.75"/>
    <row r="6661" s="23" customFormat="1" ht="12.75"/>
    <row r="6662" s="23" customFormat="1" ht="12.75"/>
    <row r="6663" s="23" customFormat="1" ht="12.75"/>
    <row r="6664" s="23" customFormat="1" ht="12.75"/>
    <row r="6665" s="23" customFormat="1" ht="12.75"/>
    <row r="6666" s="23" customFormat="1" ht="12.75"/>
    <row r="6667" s="23" customFormat="1" ht="12.75"/>
    <row r="6668" s="23" customFormat="1" ht="12.75"/>
    <row r="6669" s="23" customFormat="1" ht="12.75"/>
    <row r="6670" s="23" customFormat="1" ht="12.75"/>
    <row r="6671" s="23" customFormat="1" ht="12.75"/>
    <row r="6672" s="23" customFormat="1" ht="12.75"/>
    <row r="6673" s="23" customFormat="1" ht="12.75"/>
    <row r="6674" s="23" customFormat="1" ht="12.75"/>
    <row r="6675" s="23" customFormat="1" ht="12.75"/>
    <row r="6676" s="23" customFormat="1" ht="12.75"/>
    <row r="6677" s="23" customFormat="1" ht="12.75"/>
    <row r="6678" s="23" customFormat="1" ht="12.75"/>
    <row r="6679" s="23" customFormat="1" ht="12.75"/>
    <row r="6680" s="23" customFormat="1" ht="12.75"/>
    <row r="6681" s="23" customFormat="1" ht="12.75"/>
    <row r="6682" s="23" customFormat="1" ht="12.75"/>
    <row r="6683" s="23" customFormat="1" ht="12.75"/>
    <row r="6684" s="23" customFormat="1" ht="12.75"/>
    <row r="6685" s="23" customFormat="1" ht="12.75"/>
    <row r="6686" s="23" customFormat="1" ht="12.75"/>
    <row r="6687" s="23" customFormat="1" ht="12.75"/>
    <row r="6688" s="23" customFormat="1" ht="12.75"/>
    <row r="6689" s="23" customFormat="1" ht="12.75"/>
    <row r="6690" s="23" customFormat="1" ht="12.75"/>
    <row r="6691" s="23" customFormat="1" ht="12.75"/>
    <row r="6692" s="23" customFormat="1" ht="12.75"/>
    <row r="6693" s="23" customFormat="1" ht="12.75"/>
    <row r="6694" s="23" customFormat="1" ht="12.75"/>
    <row r="6695" s="23" customFormat="1" ht="12.75"/>
    <row r="6696" s="23" customFormat="1" ht="12.75"/>
    <row r="6697" s="23" customFormat="1" ht="12.75"/>
    <row r="6698" s="23" customFormat="1" ht="12.75"/>
    <row r="6699" s="23" customFormat="1" ht="12.75"/>
    <row r="6700" s="23" customFormat="1" ht="12.75"/>
    <row r="6701" s="23" customFormat="1" ht="12.75"/>
    <row r="6702" s="23" customFormat="1" ht="12.75"/>
    <row r="6703" s="23" customFormat="1" ht="12.75"/>
    <row r="6704" s="23" customFormat="1" ht="12.75"/>
    <row r="6705" s="23" customFormat="1" ht="12.75"/>
    <row r="6706" s="23" customFormat="1" ht="12.75"/>
    <row r="6707" s="23" customFormat="1" ht="12.75"/>
    <row r="6708" s="23" customFormat="1" ht="12.75"/>
    <row r="6709" s="23" customFormat="1" ht="12.75"/>
    <row r="6710" s="23" customFormat="1" ht="12.75"/>
    <row r="6711" s="23" customFormat="1" ht="12.75"/>
    <row r="6712" s="23" customFormat="1" ht="12.75"/>
    <row r="6713" s="23" customFormat="1" ht="12.75"/>
    <row r="6714" s="23" customFormat="1" ht="12.75"/>
    <row r="6715" s="23" customFormat="1" ht="12.75"/>
    <row r="6716" s="23" customFormat="1" ht="12.75"/>
    <row r="6717" s="23" customFormat="1" ht="12.75"/>
    <row r="6718" s="23" customFormat="1" ht="12.75"/>
    <row r="6719" s="23" customFormat="1" ht="12.75"/>
    <row r="6720" s="23" customFormat="1" ht="12.75"/>
    <row r="6721" s="23" customFormat="1" ht="12.75"/>
    <row r="6722" s="23" customFormat="1" ht="12.75"/>
    <row r="6723" s="23" customFormat="1" ht="12.75"/>
    <row r="6724" s="23" customFormat="1" ht="12.75"/>
    <row r="6725" s="23" customFormat="1" ht="12.75"/>
    <row r="6726" s="23" customFormat="1" ht="12.75"/>
    <row r="6727" s="23" customFormat="1" ht="12.75"/>
    <row r="6728" s="23" customFormat="1" ht="12.75"/>
    <row r="6729" s="23" customFormat="1" ht="12.75"/>
    <row r="6730" s="23" customFormat="1" ht="12.75"/>
    <row r="6731" s="23" customFormat="1" ht="12.75"/>
    <row r="6732" s="23" customFormat="1" ht="12.75"/>
    <row r="6733" s="23" customFormat="1" ht="12.75"/>
    <row r="6734" s="23" customFormat="1" ht="12.75"/>
    <row r="6735" s="23" customFormat="1" ht="12.75"/>
    <row r="6736" s="23" customFormat="1" ht="12.75"/>
    <row r="6737" s="23" customFormat="1" ht="12.75"/>
    <row r="6738" s="23" customFormat="1" ht="12.75"/>
    <row r="6739" s="23" customFormat="1" ht="12.75"/>
    <row r="6740" s="23" customFormat="1" ht="12.75"/>
    <row r="6741" s="23" customFormat="1" ht="12.75"/>
    <row r="6742" s="23" customFormat="1" ht="12.75"/>
    <row r="6743" s="23" customFormat="1" ht="12.75"/>
    <row r="6744" s="23" customFormat="1" ht="12.75"/>
    <row r="6745" s="23" customFormat="1" ht="12.75"/>
    <row r="6746" s="23" customFormat="1" ht="12.75"/>
    <row r="6747" s="23" customFormat="1" ht="12.75"/>
    <row r="6748" s="23" customFormat="1" ht="12.75"/>
    <row r="6749" s="23" customFormat="1" ht="12.75"/>
    <row r="6750" s="23" customFormat="1" ht="12.75"/>
    <row r="6751" s="23" customFormat="1" ht="12.75"/>
    <row r="6752" s="23" customFormat="1" ht="12.75"/>
    <row r="6753" s="23" customFormat="1" ht="12.75"/>
    <row r="6754" s="23" customFormat="1" ht="12.75"/>
    <row r="6755" s="23" customFormat="1" ht="12.75"/>
    <row r="6756" s="23" customFormat="1" ht="12.75"/>
    <row r="6757" s="23" customFormat="1" ht="12.75"/>
    <row r="6758" s="23" customFormat="1" ht="12.75"/>
    <row r="6759" s="23" customFormat="1" ht="12.75"/>
    <row r="6760" s="23" customFormat="1" ht="12.75"/>
    <row r="6761" s="23" customFormat="1" ht="12.75"/>
    <row r="6762" s="23" customFormat="1" ht="12.75"/>
    <row r="6763" s="23" customFormat="1" ht="12.75"/>
    <row r="6764" s="23" customFormat="1" ht="12.75"/>
    <row r="6765" s="23" customFormat="1" ht="12.75"/>
    <row r="6766" s="23" customFormat="1" ht="12.75"/>
    <row r="6767" s="23" customFormat="1" ht="12.75"/>
    <row r="6768" s="23" customFormat="1" ht="12.75"/>
    <row r="6769" s="23" customFormat="1" ht="12.75"/>
    <row r="6770" s="23" customFormat="1" ht="12.75"/>
    <row r="6771" s="23" customFormat="1" ht="12.75"/>
    <row r="6772" s="23" customFormat="1" ht="12.75"/>
    <row r="6773" s="23" customFormat="1" ht="12.75"/>
    <row r="6774" s="23" customFormat="1" ht="12.75"/>
    <row r="6775" s="23" customFormat="1" ht="12.75"/>
    <row r="6776" s="23" customFormat="1" ht="12.75"/>
    <row r="6777" s="23" customFormat="1" ht="12.75"/>
    <row r="6778" s="23" customFormat="1" ht="12.75"/>
    <row r="6779" s="23" customFormat="1" ht="12.75"/>
    <row r="6780" s="23" customFormat="1" ht="12.75"/>
    <row r="6781" s="23" customFormat="1" ht="12.75"/>
    <row r="6782" s="23" customFormat="1" ht="12.75"/>
    <row r="6783" s="23" customFormat="1" ht="12.75"/>
    <row r="6784" s="23" customFormat="1" ht="12.75"/>
    <row r="6785" s="23" customFormat="1" ht="12.75"/>
    <row r="6786" s="23" customFormat="1" ht="12.75"/>
    <row r="6787" s="23" customFormat="1" ht="12.75"/>
    <row r="6788" s="23" customFormat="1" ht="12.75"/>
    <row r="6789" s="23" customFormat="1" ht="12.75"/>
    <row r="6790" s="23" customFormat="1" ht="12.75"/>
    <row r="6791" s="23" customFormat="1" ht="12.75"/>
    <row r="6792" s="23" customFormat="1" ht="12.75"/>
    <row r="6793" s="23" customFormat="1" ht="12.75"/>
    <row r="6794" s="23" customFormat="1" ht="12.75"/>
    <row r="6795" s="23" customFormat="1" ht="12.75"/>
    <row r="6796" s="23" customFormat="1" ht="12.75"/>
    <row r="6797" s="23" customFormat="1" ht="12.75"/>
    <row r="6798" s="23" customFormat="1" ht="12.75"/>
    <row r="6799" s="23" customFormat="1" ht="12.75"/>
    <row r="6800" s="23" customFormat="1" ht="12.75"/>
    <row r="6801" s="23" customFormat="1" ht="12.75"/>
    <row r="6802" s="23" customFormat="1" ht="12.75"/>
    <row r="6803" s="23" customFormat="1" ht="12.75"/>
    <row r="6804" s="23" customFormat="1" ht="12.75"/>
    <row r="6805" s="23" customFormat="1" ht="12.75"/>
    <row r="6806" s="23" customFormat="1" ht="12.75"/>
    <row r="6807" s="23" customFormat="1" ht="12.75"/>
    <row r="6808" s="23" customFormat="1" ht="12.75"/>
    <row r="6809" s="23" customFormat="1" ht="12.75"/>
    <row r="6810" s="23" customFormat="1" ht="12.75"/>
    <row r="6811" s="23" customFormat="1" ht="12.75"/>
    <row r="6812" s="23" customFormat="1" ht="12.75"/>
    <row r="6813" s="23" customFormat="1" ht="12.75"/>
    <row r="6814" s="23" customFormat="1" ht="12.75"/>
    <row r="6815" s="23" customFormat="1" ht="12.75"/>
    <row r="6816" s="23" customFormat="1" ht="12.75"/>
    <row r="6817" s="23" customFormat="1" ht="12.75"/>
    <row r="6818" s="23" customFormat="1" ht="12.75"/>
    <row r="6819" s="23" customFormat="1" ht="12.75"/>
    <row r="6820" s="23" customFormat="1" ht="12.75"/>
    <row r="6821" s="23" customFormat="1" ht="12.75"/>
    <row r="6822" s="23" customFormat="1" ht="12.75"/>
    <row r="6823" s="23" customFormat="1" ht="12.75"/>
    <row r="6824" s="23" customFormat="1" ht="12.75"/>
    <row r="6825" s="23" customFormat="1" ht="12.75"/>
    <row r="6826" s="23" customFormat="1" ht="12.75"/>
    <row r="6827" s="23" customFormat="1" ht="12.75"/>
    <row r="6828" s="23" customFormat="1" ht="12.75"/>
    <row r="6829" s="23" customFormat="1" ht="12.75"/>
    <row r="6830" s="23" customFormat="1" ht="12.75"/>
    <row r="6831" s="23" customFormat="1" ht="12.75"/>
    <row r="6832" s="23" customFormat="1" ht="12.75"/>
    <row r="6833" s="23" customFormat="1" ht="12.75"/>
    <row r="6834" s="23" customFormat="1" ht="12.75"/>
    <row r="6835" s="23" customFormat="1" ht="12.75"/>
    <row r="6836" s="23" customFormat="1" ht="12.75"/>
    <row r="6837" s="23" customFormat="1" ht="12.75"/>
    <row r="6838" s="23" customFormat="1" ht="12.75"/>
    <row r="6839" s="23" customFormat="1" ht="12.75"/>
    <row r="6840" s="23" customFormat="1" ht="12.75"/>
    <row r="6841" s="23" customFormat="1" ht="12.75"/>
    <row r="6842" s="23" customFormat="1" ht="12.75"/>
    <row r="6843" s="23" customFormat="1" ht="12.75"/>
    <row r="6844" s="23" customFormat="1" ht="12.75"/>
    <row r="6845" s="23" customFormat="1" ht="12.75"/>
    <row r="6846" s="23" customFormat="1" ht="12.75"/>
    <row r="6847" s="23" customFormat="1" ht="12.75"/>
    <row r="6848" s="23" customFormat="1" ht="12.75"/>
    <row r="6849" s="23" customFormat="1" ht="12.75"/>
    <row r="6850" s="23" customFormat="1" ht="12.75"/>
    <row r="6851" s="23" customFormat="1" ht="12.75"/>
    <row r="6852" s="23" customFormat="1" ht="12.75"/>
    <row r="6853" s="23" customFormat="1" ht="12.75"/>
    <row r="6854" s="23" customFormat="1" ht="12.75"/>
    <row r="6855" s="23" customFormat="1" ht="12.75"/>
    <row r="6856" s="23" customFormat="1" ht="12.75"/>
    <row r="6857" s="23" customFormat="1" ht="12.75"/>
    <row r="6858" s="23" customFormat="1" ht="12.75"/>
    <row r="6859" s="23" customFormat="1" ht="12.75"/>
    <row r="6860" s="23" customFormat="1" ht="12.75"/>
    <row r="6861" s="23" customFormat="1" ht="12.75"/>
    <row r="6862" s="23" customFormat="1" ht="12.75"/>
    <row r="6863" s="23" customFormat="1" ht="12.75"/>
    <row r="6864" s="23" customFormat="1" ht="12.75"/>
    <row r="6865" s="23" customFormat="1" ht="12.75"/>
    <row r="6866" s="23" customFormat="1" ht="12.75"/>
    <row r="6867" s="23" customFormat="1" ht="12.75"/>
    <row r="6868" s="23" customFormat="1" ht="12.75"/>
    <row r="6869" s="23" customFormat="1" ht="12.75"/>
    <row r="6870" s="23" customFormat="1" ht="12.75"/>
    <row r="6871" s="23" customFormat="1" ht="12.75"/>
    <row r="6872" s="23" customFormat="1" ht="12.75"/>
    <row r="6873" s="23" customFormat="1" ht="12.75"/>
    <row r="6874" s="23" customFormat="1" ht="12.75"/>
    <row r="6875" s="23" customFormat="1" ht="12.75"/>
    <row r="6876" s="23" customFormat="1" ht="12.75"/>
    <row r="6877" s="23" customFormat="1" ht="12.75"/>
    <row r="6878" s="23" customFormat="1" ht="12.75"/>
    <row r="6879" s="23" customFormat="1" ht="12.75"/>
    <row r="6880" s="23" customFormat="1" ht="12.75"/>
    <row r="6881" s="23" customFormat="1" ht="12.75"/>
    <row r="6882" s="23" customFormat="1" ht="12.75"/>
    <row r="6883" s="23" customFormat="1" ht="12.75"/>
    <row r="6884" s="23" customFormat="1" ht="12.75"/>
    <row r="6885" s="23" customFormat="1" ht="12.75"/>
    <row r="6886" s="23" customFormat="1" ht="12.75"/>
    <row r="6887" s="23" customFormat="1" ht="12.75"/>
    <row r="6888" s="23" customFormat="1" ht="12.75"/>
    <row r="6889" s="23" customFormat="1" ht="12.75"/>
    <row r="6890" s="23" customFormat="1" ht="12.75"/>
    <row r="6891" s="23" customFormat="1" ht="12.75"/>
    <row r="6892" s="23" customFormat="1" ht="12.75"/>
    <row r="6893" s="23" customFormat="1" ht="12.75"/>
    <row r="6894" s="23" customFormat="1" ht="12.75"/>
    <row r="6895" s="23" customFormat="1" ht="12.75"/>
    <row r="6896" s="23" customFormat="1" ht="12.75"/>
    <row r="6897" s="23" customFormat="1" ht="12.75"/>
    <row r="6898" s="23" customFormat="1" ht="12.75"/>
    <row r="6899" s="23" customFormat="1" ht="12.75"/>
    <row r="6900" s="23" customFormat="1" ht="12.75"/>
    <row r="6901" s="23" customFormat="1" ht="12.75"/>
    <row r="6902" s="23" customFormat="1" ht="12.75"/>
    <row r="6903" s="23" customFormat="1" ht="12.75"/>
    <row r="6904" s="23" customFormat="1" ht="12.75"/>
    <row r="6905" s="23" customFormat="1" ht="12.75"/>
    <row r="6906" s="23" customFormat="1" ht="12.75"/>
    <row r="6907" s="23" customFormat="1" ht="12.75"/>
    <row r="6908" s="23" customFormat="1" ht="12.75"/>
    <row r="6909" s="23" customFormat="1" ht="12.75"/>
    <row r="6910" s="23" customFormat="1" ht="12.75"/>
    <row r="6911" s="23" customFormat="1" ht="12.75"/>
    <row r="6912" s="23" customFormat="1" ht="12.75"/>
    <row r="6913" s="23" customFormat="1" ht="12.75"/>
    <row r="6914" s="23" customFormat="1" ht="12.75"/>
    <row r="6915" s="23" customFormat="1" ht="12.75"/>
    <row r="6916" s="23" customFormat="1" ht="12.75"/>
    <row r="6917" s="23" customFormat="1" ht="12.75"/>
    <row r="6918" s="23" customFormat="1" ht="12.75"/>
    <row r="6919" s="23" customFormat="1" ht="12.75"/>
    <row r="6920" s="23" customFormat="1" ht="12.75"/>
    <row r="6921" s="23" customFormat="1" ht="12.75"/>
    <row r="6922" s="23" customFormat="1" ht="12.75"/>
    <row r="6923" s="23" customFormat="1" ht="12.75"/>
    <row r="6924" s="23" customFormat="1" ht="12.75"/>
    <row r="6925" s="23" customFormat="1" ht="12.75"/>
    <row r="6926" s="23" customFormat="1" ht="12.75"/>
    <row r="6927" s="23" customFormat="1" ht="12.75"/>
    <row r="6928" s="23" customFormat="1" ht="12.75"/>
    <row r="6929" s="23" customFormat="1" ht="12.75"/>
    <row r="6930" s="23" customFormat="1" ht="12.75"/>
    <row r="6931" s="23" customFormat="1" ht="12.75"/>
    <row r="6932" s="23" customFormat="1" ht="12.75"/>
    <row r="6933" s="23" customFormat="1" ht="12.75"/>
    <row r="6934" s="23" customFormat="1" ht="12.75"/>
    <row r="6935" s="23" customFormat="1" ht="12.75"/>
    <row r="6936" s="23" customFormat="1" ht="12.75"/>
    <row r="6937" s="23" customFormat="1" ht="12.75"/>
    <row r="6938" s="23" customFormat="1" ht="12.75"/>
    <row r="6939" s="23" customFormat="1" ht="12.75"/>
    <row r="6940" s="23" customFormat="1" ht="12.75"/>
    <row r="6941" s="23" customFormat="1" ht="12.75"/>
    <row r="6942" s="23" customFormat="1" ht="12.75"/>
    <row r="6943" s="23" customFormat="1" ht="12.75"/>
    <row r="6944" s="23" customFormat="1" ht="12.75"/>
    <row r="6945" s="23" customFormat="1" ht="12.75"/>
    <row r="6946" s="23" customFormat="1" ht="12.75"/>
    <row r="6947" s="23" customFormat="1" ht="12.75"/>
    <row r="6948" s="23" customFormat="1" ht="12.75"/>
    <row r="6949" s="23" customFormat="1" ht="12.75"/>
    <row r="6950" s="23" customFormat="1" ht="12.75"/>
    <row r="6951" s="23" customFormat="1" ht="12.75"/>
    <row r="6952" s="23" customFormat="1" ht="12.75"/>
    <row r="6953" s="23" customFormat="1" ht="12.75"/>
    <row r="6954" s="23" customFormat="1" ht="12.75"/>
    <row r="6955" s="23" customFormat="1" ht="12.75"/>
    <row r="6956" s="23" customFormat="1" ht="12.75"/>
    <row r="6957" s="23" customFormat="1" ht="12.75"/>
    <row r="6958" s="23" customFormat="1" ht="12.75"/>
    <row r="6959" s="23" customFormat="1" ht="12.75"/>
    <row r="6960" s="23" customFormat="1" ht="12.75"/>
    <row r="6961" s="23" customFormat="1" ht="12.75"/>
    <row r="6962" s="23" customFormat="1" ht="12.75"/>
    <row r="6963" s="23" customFormat="1" ht="12.75"/>
    <row r="6964" s="23" customFormat="1" ht="12.75"/>
    <row r="6965" s="23" customFormat="1" ht="12.75"/>
    <row r="6966" s="23" customFormat="1" ht="12.75"/>
    <row r="6967" s="23" customFormat="1" ht="12.75"/>
    <row r="6968" s="23" customFormat="1" ht="12.75"/>
    <row r="6969" s="23" customFormat="1" ht="12.75"/>
    <row r="6970" s="23" customFormat="1" ht="12.75"/>
    <row r="6971" s="23" customFormat="1" ht="12.75"/>
    <row r="6972" s="23" customFormat="1" ht="12.75"/>
    <row r="6973" s="23" customFormat="1" ht="12.75"/>
    <row r="6974" s="23" customFormat="1" ht="12.75"/>
    <row r="6975" s="23" customFormat="1" ht="12.75"/>
    <row r="6976" s="23" customFormat="1" ht="12.75"/>
    <row r="6977" s="23" customFormat="1" ht="12.75"/>
    <row r="6978" s="23" customFormat="1" ht="12.75"/>
    <row r="6979" s="23" customFormat="1" ht="12.75"/>
    <row r="6980" s="23" customFormat="1" ht="12.75"/>
    <row r="6981" s="23" customFormat="1" ht="12.75"/>
    <row r="6982" s="23" customFormat="1" ht="12.75"/>
    <row r="6983" s="23" customFormat="1" ht="12.75"/>
    <row r="6984" s="23" customFormat="1" ht="12.75"/>
    <row r="6985" s="23" customFormat="1" ht="12.75"/>
    <row r="6986" s="23" customFormat="1" ht="12.75"/>
    <row r="6987" s="23" customFormat="1" ht="12.75"/>
    <row r="6988" s="23" customFormat="1" ht="12.75"/>
    <row r="6989" s="23" customFormat="1" ht="12.75"/>
    <row r="6990" s="23" customFormat="1" ht="12.75"/>
    <row r="6991" s="23" customFormat="1" ht="12.75"/>
    <row r="6992" s="23" customFormat="1" ht="12.75"/>
    <row r="6993" s="23" customFormat="1" ht="12.75"/>
    <row r="6994" s="23" customFormat="1" ht="12.75"/>
    <row r="6995" s="23" customFormat="1" ht="12.75"/>
    <row r="6996" s="23" customFormat="1" ht="12.75"/>
    <row r="6997" s="23" customFormat="1" ht="12.75"/>
    <row r="6998" s="23" customFormat="1" ht="12.75"/>
    <row r="6999" s="23" customFormat="1" ht="12.75"/>
    <row r="7000" s="23" customFormat="1" ht="12.75"/>
    <row r="7001" s="23" customFormat="1" ht="12.75"/>
    <row r="7002" s="23" customFormat="1" ht="12.75"/>
    <row r="7003" s="23" customFormat="1" ht="12.75"/>
    <row r="7004" s="23" customFormat="1" ht="12.75"/>
    <row r="7005" s="23" customFormat="1" ht="12.75"/>
    <row r="7006" s="23" customFormat="1" ht="12.75"/>
    <row r="7007" s="23" customFormat="1" ht="12.75"/>
    <row r="7008" s="23" customFormat="1" ht="12.75"/>
    <row r="7009" s="23" customFormat="1" ht="12.75"/>
    <row r="7010" s="23" customFormat="1" ht="12.75"/>
    <row r="7011" s="23" customFormat="1" ht="12.75"/>
    <row r="7012" s="23" customFormat="1" ht="12.75"/>
    <row r="7013" s="23" customFormat="1" ht="12.75"/>
    <row r="7014" s="23" customFormat="1" ht="12.75"/>
    <row r="7015" s="23" customFormat="1" ht="12.75"/>
    <row r="7016" s="23" customFormat="1" ht="12.75"/>
    <row r="7017" s="23" customFormat="1" ht="12.75"/>
    <row r="7018" s="23" customFormat="1" ht="12.75"/>
    <row r="7019" s="23" customFormat="1" ht="12.75"/>
    <row r="7020" s="23" customFormat="1" ht="12.75"/>
    <row r="7021" s="23" customFormat="1" ht="12.75"/>
    <row r="7022" s="23" customFormat="1" ht="12.75"/>
    <row r="7023" s="23" customFormat="1" ht="12.75"/>
    <row r="7024" s="23" customFormat="1" ht="12.75"/>
    <row r="7025" s="23" customFormat="1" ht="12.75"/>
    <row r="7026" s="23" customFormat="1" ht="12.75"/>
    <row r="7027" s="23" customFormat="1" ht="12.75"/>
    <row r="7028" s="23" customFormat="1" ht="12.75"/>
    <row r="7029" s="23" customFormat="1" ht="12.75"/>
    <row r="7030" s="23" customFormat="1" ht="12.75"/>
    <row r="7031" s="23" customFormat="1" ht="12.75"/>
    <row r="7032" s="23" customFormat="1" ht="12.75"/>
    <row r="7033" s="23" customFormat="1" ht="12.75"/>
    <row r="7034" s="23" customFormat="1" ht="12.75"/>
    <row r="7035" s="23" customFormat="1" ht="12.75"/>
    <row r="7036" s="23" customFormat="1" ht="12.75"/>
    <row r="7037" s="23" customFormat="1" ht="12.75"/>
    <row r="7038" s="23" customFormat="1" ht="12.75"/>
    <row r="7039" s="23" customFormat="1" ht="12.75"/>
    <row r="7040" s="23" customFormat="1" ht="12.75"/>
    <row r="7041" s="23" customFormat="1" ht="12.75"/>
    <row r="7042" s="23" customFormat="1" ht="12.75"/>
    <row r="7043" s="23" customFormat="1" ht="12.75"/>
    <row r="7044" s="23" customFormat="1" ht="12.75"/>
    <row r="7045" s="23" customFormat="1" ht="12.75"/>
    <row r="7046" s="23" customFormat="1" ht="12.75"/>
    <row r="7047" s="23" customFormat="1" ht="12.75"/>
    <row r="7048" s="23" customFormat="1" ht="12.75"/>
    <row r="7049" s="23" customFormat="1" ht="12.75"/>
    <row r="7050" s="23" customFormat="1" ht="12.75"/>
    <row r="7051" s="23" customFormat="1" ht="12.75"/>
    <row r="7052" s="23" customFormat="1" ht="12.75"/>
    <row r="7053" s="23" customFormat="1" ht="12.75"/>
    <row r="7054" s="23" customFormat="1" ht="12.75"/>
    <row r="7055" s="23" customFormat="1" ht="12.75"/>
    <row r="7056" s="23" customFormat="1" ht="12.75"/>
    <row r="7057" s="23" customFormat="1" ht="12.75"/>
    <row r="7058" s="23" customFormat="1" ht="12.75"/>
    <row r="7059" s="23" customFormat="1" ht="12.75"/>
    <row r="7060" s="23" customFormat="1" ht="12.75"/>
    <row r="7061" s="23" customFormat="1" ht="12.75"/>
    <row r="7062" s="23" customFormat="1" ht="12.75"/>
    <row r="7063" s="23" customFormat="1" ht="12.75"/>
    <row r="7064" s="23" customFormat="1" ht="12.75"/>
    <row r="7065" s="23" customFormat="1" ht="12.75"/>
    <row r="7066" s="23" customFormat="1" ht="12.75"/>
    <row r="7067" s="23" customFormat="1" ht="12.75"/>
    <row r="7068" s="23" customFormat="1" ht="12.75"/>
    <row r="7069" s="23" customFormat="1" ht="12.75"/>
    <row r="7070" s="23" customFormat="1" ht="12.75"/>
    <row r="7071" s="23" customFormat="1" ht="12.75"/>
    <row r="7072" s="23" customFormat="1" ht="12.75"/>
    <row r="7073" s="23" customFormat="1" ht="12.75"/>
    <row r="7074" s="23" customFormat="1" ht="12.75"/>
    <row r="7075" s="23" customFormat="1" ht="12.75"/>
    <row r="7076" s="23" customFormat="1" ht="12.75"/>
    <row r="7077" s="23" customFormat="1" ht="12.75"/>
    <row r="7078" s="23" customFormat="1" ht="12.75"/>
    <row r="7079" s="23" customFormat="1" ht="12.75"/>
    <row r="7080" s="23" customFormat="1" ht="12.75"/>
    <row r="7081" s="23" customFormat="1" ht="12.75"/>
    <row r="7082" s="23" customFormat="1" ht="12.75"/>
    <row r="7083" s="23" customFormat="1" ht="12.75"/>
    <row r="7084" s="23" customFormat="1" ht="12.75"/>
    <row r="7085" s="23" customFormat="1" ht="12.75"/>
    <row r="7086" s="23" customFormat="1" ht="12.75"/>
    <row r="7087" s="23" customFormat="1" ht="12.75"/>
    <row r="7088" s="23" customFormat="1" ht="12.75"/>
    <row r="7089" s="23" customFormat="1" ht="12.75"/>
    <row r="7090" s="23" customFormat="1" ht="12.75"/>
    <row r="7091" s="23" customFormat="1" ht="12.75"/>
    <row r="7092" s="23" customFormat="1" ht="12.75"/>
    <row r="7093" s="23" customFormat="1" ht="12.75"/>
    <row r="7094" s="23" customFormat="1" ht="12.75"/>
    <row r="7095" s="23" customFormat="1" ht="12.75"/>
    <row r="7096" s="23" customFormat="1" ht="12.75"/>
    <row r="7097" s="23" customFormat="1" ht="12.75"/>
    <row r="7098" s="23" customFormat="1" ht="12.75"/>
    <row r="7099" s="23" customFormat="1" ht="12.75"/>
    <row r="7100" s="23" customFormat="1" ht="12.75"/>
    <row r="7101" s="23" customFormat="1" ht="12.75"/>
    <row r="7102" s="23" customFormat="1" ht="12.75"/>
    <row r="7103" s="23" customFormat="1" ht="12.75"/>
    <row r="7104" s="23" customFormat="1" ht="12.75"/>
    <row r="7105" s="23" customFormat="1" ht="12.75"/>
    <row r="7106" s="23" customFormat="1" ht="12.75"/>
    <row r="7107" s="23" customFormat="1" ht="12.75"/>
    <row r="7108" s="23" customFormat="1" ht="12.75"/>
    <row r="7109" s="23" customFormat="1" ht="12.75"/>
    <row r="7110" s="23" customFormat="1" ht="12.75"/>
    <row r="7111" s="23" customFormat="1" ht="12.75"/>
    <row r="7112" s="23" customFormat="1" ht="12.75"/>
    <row r="7113" s="23" customFormat="1" ht="12.75"/>
    <row r="7114" s="23" customFormat="1" ht="12.75"/>
    <row r="7115" s="23" customFormat="1" ht="12.75"/>
    <row r="7116" s="23" customFormat="1" ht="12.75"/>
    <row r="7117" s="23" customFormat="1" ht="12.75"/>
    <row r="7118" s="23" customFormat="1" ht="12.75"/>
    <row r="7119" s="23" customFormat="1" ht="12.75"/>
    <row r="7120" s="23" customFormat="1" ht="12.75"/>
    <row r="7121" s="23" customFormat="1" ht="12.75"/>
    <row r="7122" s="23" customFormat="1" ht="12.75"/>
    <row r="7123" s="23" customFormat="1" ht="12.75"/>
    <row r="7124" s="23" customFormat="1" ht="12.75"/>
    <row r="7125" s="23" customFormat="1" ht="12.75"/>
    <row r="7126" s="23" customFormat="1" ht="12.75"/>
    <row r="7127" s="23" customFormat="1" ht="12.75"/>
    <row r="7128" s="23" customFormat="1" ht="12.75"/>
    <row r="7129" s="23" customFormat="1" ht="12.75"/>
    <row r="7130" s="23" customFormat="1" ht="12.75"/>
    <row r="7131" s="23" customFormat="1" ht="12.75"/>
    <row r="7132" s="23" customFormat="1" ht="12.75"/>
    <row r="7133" s="23" customFormat="1" ht="12.75"/>
    <row r="7134" s="23" customFormat="1" ht="12.75"/>
    <row r="7135" s="23" customFormat="1" ht="12.75"/>
    <row r="7136" s="23" customFormat="1" ht="12.75"/>
    <row r="7137" s="23" customFormat="1" ht="12.75"/>
    <row r="7138" s="23" customFormat="1" ht="12.75"/>
    <row r="7139" s="23" customFormat="1" ht="12.75"/>
    <row r="7140" s="23" customFormat="1" ht="12.75"/>
    <row r="7141" s="23" customFormat="1" ht="12.75"/>
    <row r="7142" s="23" customFormat="1" ht="12.75"/>
    <row r="7143" s="23" customFormat="1" ht="12.75"/>
    <row r="7144" s="23" customFormat="1" ht="12.75"/>
    <row r="7145" s="23" customFormat="1" ht="12.75"/>
    <row r="7146" s="23" customFormat="1" ht="12.75"/>
    <row r="7147" s="23" customFormat="1" ht="12.75"/>
    <row r="7148" s="23" customFormat="1" ht="12.75"/>
    <row r="7149" s="23" customFormat="1" ht="12.75"/>
    <row r="7150" s="23" customFormat="1" ht="12.75"/>
    <row r="7151" s="23" customFormat="1" ht="12.75"/>
    <row r="7152" s="23" customFormat="1" ht="12.75"/>
    <row r="7153" s="23" customFormat="1" ht="12.75"/>
    <row r="7154" s="23" customFormat="1" ht="12.75"/>
    <row r="7155" s="23" customFormat="1" ht="12.75"/>
    <row r="7156" s="23" customFormat="1" ht="12.75"/>
    <row r="7157" s="23" customFormat="1" ht="12.75"/>
    <row r="7158" s="23" customFormat="1" ht="12.75"/>
    <row r="7159" s="23" customFormat="1" ht="12.75"/>
    <row r="7160" s="23" customFormat="1" ht="12.75"/>
    <row r="7161" s="23" customFormat="1" ht="12.75"/>
    <row r="7162" s="23" customFormat="1" ht="12.75"/>
    <row r="7163" s="23" customFormat="1" ht="12.75"/>
    <row r="7164" s="23" customFormat="1" ht="12.75"/>
    <row r="7165" s="23" customFormat="1" ht="12.75"/>
    <row r="7166" s="23" customFormat="1" ht="12.75"/>
    <row r="7167" s="23" customFormat="1" ht="12.75"/>
    <row r="7168" s="23" customFormat="1" ht="12.75"/>
    <row r="7169" s="23" customFormat="1" ht="12.75"/>
    <row r="7170" s="23" customFormat="1" ht="12.75"/>
    <row r="7171" s="23" customFormat="1" ht="12.75"/>
    <row r="7172" s="23" customFormat="1" ht="12.75"/>
    <row r="7173" s="23" customFormat="1" ht="12.75"/>
    <row r="7174" s="23" customFormat="1" ht="12.75"/>
    <row r="7175" s="23" customFormat="1" ht="12.75"/>
    <row r="7176" s="23" customFormat="1" ht="12.75"/>
    <row r="7177" s="23" customFormat="1" ht="12.75"/>
    <row r="7178" s="23" customFormat="1" ht="12.75"/>
    <row r="7179" s="23" customFormat="1" ht="12.75"/>
    <row r="7180" s="23" customFormat="1" ht="12.75"/>
    <row r="7181" s="23" customFormat="1" ht="12.75"/>
    <row r="7182" s="23" customFormat="1" ht="12.75"/>
    <row r="7183" s="23" customFormat="1" ht="12.75"/>
    <row r="7184" s="23" customFormat="1" ht="12.75"/>
    <row r="7185" s="23" customFormat="1" ht="12.75"/>
    <row r="7186" s="23" customFormat="1" ht="12.75"/>
    <row r="7187" s="23" customFormat="1" ht="12.75"/>
    <row r="7188" s="23" customFormat="1" ht="12.75"/>
    <row r="7189" s="23" customFormat="1" ht="12.75"/>
    <row r="7190" s="23" customFormat="1" ht="12.75"/>
    <row r="7191" s="23" customFormat="1" ht="12.75"/>
    <row r="7192" s="23" customFormat="1" ht="12.75"/>
    <row r="7193" s="23" customFormat="1" ht="12.75"/>
    <row r="7194" s="23" customFormat="1" ht="12.75"/>
    <row r="7195" s="23" customFormat="1" ht="12.75"/>
    <row r="7196" s="23" customFormat="1" ht="12.75"/>
    <row r="7197" s="23" customFormat="1" ht="12.75"/>
    <row r="7198" s="23" customFormat="1" ht="12.75"/>
    <row r="7199" s="23" customFormat="1" ht="12.75"/>
    <row r="7200" s="23" customFormat="1" ht="12.75"/>
    <row r="7201" s="23" customFormat="1" ht="12.75"/>
    <row r="7202" s="23" customFormat="1" ht="12.75"/>
    <row r="7203" s="23" customFormat="1" ht="12.75"/>
    <row r="7204" s="23" customFormat="1" ht="12.75"/>
    <row r="7205" s="23" customFormat="1" ht="12.75"/>
    <row r="7206" s="23" customFormat="1" ht="12.75"/>
    <row r="7207" s="23" customFormat="1" ht="12.75"/>
    <row r="7208" s="23" customFormat="1" ht="12.75"/>
    <row r="7209" s="23" customFormat="1" ht="12.75"/>
    <row r="7210" s="23" customFormat="1" ht="12.75"/>
    <row r="7211" s="23" customFormat="1" ht="12.75"/>
    <row r="7212" s="23" customFormat="1" ht="12.75"/>
    <row r="7213" s="23" customFormat="1" ht="12.75"/>
    <row r="7214" s="23" customFormat="1" ht="12.75"/>
    <row r="7215" s="23" customFormat="1" ht="12.75"/>
    <row r="7216" s="23" customFormat="1" ht="12.75"/>
    <row r="7217" s="23" customFormat="1" ht="12.75"/>
    <row r="7218" s="23" customFormat="1" ht="12.75"/>
    <row r="7219" s="23" customFormat="1" ht="12.75"/>
    <row r="7220" s="23" customFormat="1" ht="12.75"/>
    <row r="7221" s="23" customFormat="1" ht="12.75"/>
    <row r="7222" s="23" customFormat="1" ht="12.75"/>
    <row r="7223" s="23" customFormat="1" ht="12.75"/>
    <row r="7224" s="23" customFormat="1" ht="12.75"/>
    <row r="7225" s="23" customFormat="1" ht="12.75"/>
    <row r="7226" s="23" customFormat="1" ht="12.75"/>
    <row r="7227" s="23" customFormat="1" ht="12.75"/>
    <row r="7228" s="23" customFormat="1" ht="12.75"/>
    <row r="7229" s="23" customFormat="1" ht="12.75"/>
    <row r="7230" s="23" customFormat="1" ht="12.75"/>
    <row r="7231" s="23" customFormat="1" ht="12.75"/>
    <row r="7232" s="23" customFormat="1" ht="12.75"/>
    <row r="7233" s="23" customFormat="1" ht="12.75"/>
    <row r="7234" s="23" customFormat="1" ht="12.75"/>
    <row r="7235" s="23" customFormat="1" ht="12.75"/>
    <row r="7236" s="23" customFormat="1" ht="12.75"/>
    <row r="7237" s="23" customFormat="1" ht="12.75"/>
    <row r="7238" s="23" customFormat="1" ht="12.75"/>
    <row r="7239" s="23" customFormat="1" ht="12.75"/>
    <row r="7240" s="23" customFormat="1" ht="12.75"/>
    <row r="7241" s="23" customFormat="1" ht="12.75"/>
    <row r="7242" s="23" customFormat="1" ht="12.75"/>
    <row r="7243" s="23" customFormat="1" ht="12.75"/>
    <row r="7244" s="23" customFormat="1" ht="12.75"/>
    <row r="7245" s="23" customFormat="1" ht="12.75"/>
    <row r="7246" s="23" customFormat="1" ht="12.75"/>
    <row r="7247" s="23" customFormat="1" ht="12.75"/>
    <row r="7248" s="23" customFormat="1" ht="12.75"/>
    <row r="7249" s="23" customFormat="1" ht="12.75"/>
    <row r="7250" s="23" customFormat="1" ht="12.75"/>
    <row r="7251" s="23" customFormat="1" ht="12.75"/>
    <row r="7252" s="23" customFormat="1" ht="12.75"/>
    <row r="7253" s="23" customFormat="1" ht="12.75"/>
    <row r="7254" s="23" customFormat="1" ht="12.75"/>
    <row r="7255" s="23" customFormat="1" ht="12.75"/>
    <row r="7256" s="23" customFormat="1" ht="12.75"/>
    <row r="7257" s="23" customFormat="1" ht="12.75"/>
    <row r="7258" s="23" customFormat="1" ht="12.75"/>
    <row r="7259" s="23" customFormat="1" ht="12.75"/>
    <row r="7260" s="23" customFormat="1" ht="12.75"/>
    <row r="7261" s="23" customFormat="1" ht="12.75"/>
    <row r="7262" s="23" customFormat="1" ht="12.75"/>
    <row r="7263" s="23" customFormat="1" ht="12.75"/>
    <row r="7264" s="23" customFormat="1" ht="12.75"/>
    <row r="7265" s="23" customFormat="1" ht="12.75"/>
    <row r="7266" s="23" customFormat="1" ht="12.75"/>
    <row r="7267" s="23" customFormat="1" ht="12.75"/>
    <row r="7268" s="23" customFormat="1" ht="12.75"/>
    <row r="7269" s="23" customFormat="1" ht="12.75"/>
    <row r="7270" s="23" customFormat="1" ht="12.75"/>
    <row r="7271" s="23" customFormat="1" ht="12.75"/>
    <row r="7272" s="23" customFormat="1" ht="12.75"/>
    <row r="7273" s="23" customFormat="1" ht="12.75"/>
    <row r="7274" s="23" customFormat="1" ht="12.75"/>
    <row r="7275" s="23" customFormat="1" ht="12.75"/>
    <row r="7276" s="23" customFormat="1" ht="12.75"/>
    <row r="7277" s="23" customFormat="1" ht="12.75"/>
    <row r="7278" s="23" customFormat="1" ht="12.75"/>
    <row r="7279" s="23" customFormat="1" ht="12.75"/>
    <row r="7280" s="23" customFormat="1" ht="12.75"/>
    <row r="7281" s="23" customFormat="1" ht="12.75"/>
    <row r="7282" s="23" customFormat="1" ht="12.75"/>
    <row r="7283" s="23" customFormat="1" ht="12.75"/>
    <row r="7284" s="23" customFormat="1" ht="12.75"/>
    <row r="7285" s="23" customFormat="1" ht="12.75"/>
    <row r="7286" s="23" customFormat="1" ht="12.75"/>
    <row r="7287" s="23" customFormat="1" ht="12.75"/>
    <row r="7288" s="23" customFormat="1" ht="12.75"/>
    <row r="7289" s="23" customFormat="1" ht="12.75"/>
    <row r="7290" s="23" customFormat="1" ht="12.75"/>
    <row r="7291" s="23" customFormat="1" ht="12.75"/>
    <row r="7292" s="23" customFormat="1" ht="12.75"/>
    <row r="7293" s="23" customFormat="1" ht="12.75"/>
    <row r="7294" s="23" customFormat="1" ht="12.75"/>
    <row r="7295" s="23" customFormat="1" ht="12.75"/>
    <row r="7296" s="23" customFormat="1" ht="12.75"/>
    <row r="7297" s="23" customFormat="1" ht="12.75"/>
    <row r="7298" s="23" customFormat="1" ht="12.75"/>
    <row r="7299" s="23" customFormat="1" ht="12.75"/>
    <row r="7300" s="23" customFormat="1" ht="12.75"/>
    <row r="7301" s="23" customFormat="1" ht="12.75"/>
    <row r="7302" s="23" customFormat="1" ht="12.75"/>
    <row r="7303" s="23" customFormat="1" ht="12.75"/>
    <row r="7304" s="23" customFormat="1" ht="12.75"/>
    <row r="7305" s="23" customFormat="1" ht="12.75"/>
    <row r="7306" s="23" customFormat="1" ht="12.75"/>
    <row r="7307" s="23" customFormat="1" ht="12.75"/>
    <row r="7308" s="23" customFormat="1" ht="12.75"/>
    <row r="7309" s="23" customFormat="1" ht="12.75"/>
    <row r="7310" s="23" customFormat="1" ht="12.75"/>
    <row r="7311" s="23" customFormat="1" ht="12.75"/>
    <row r="7312" s="23" customFormat="1" ht="12.75"/>
    <row r="7313" s="23" customFormat="1" ht="12.75"/>
    <row r="7314" s="23" customFormat="1" ht="12.75"/>
    <row r="7315" s="23" customFormat="1" ht="12.75"/>
    <row r="7316" s="23" customFormat="1" ht="12.75"/>
    <row r="7317" s="23" customFormat="1" ht="12.75"/>
    <row r="7318" s="23" customFormat="1" ht="12.75"/>
    <row r="7319" s="23" customFormat="1" ht="12.75"/>
    <row r="7320" s="23" customFormat="1" ht="12.75"/>
    <row r="7321" s="23" customFormat="1" ht="12.75"/>
    <row r="7322" s="23" customFormat="1" ht="12.75"/>
    <row r="7323" s="23" customFormat="1" ht="12.75"/>
    <row r="7324" s="23" customFormat="1" ht="12.75"/>
    <row r="7325" s="23" customFormat="1" ht="12.75"/>
    <row r="7326" s="23" customFormat="1" ht="12.75"/>
    <row r="7327" s="23" customFormat="1" ht="12.75"/>
    <row r="7328" s="23" customFormat="1" ht="12.75"/>
    <row r="7329" s="23" customFormat="1" ht="12.75"/>
    <row r="7330" s="23" customFormat="1" ht="12.75"/>
    <row r="7331" s="23" customFormat="1" ht="12.75"/>
    <row r="7332" s="23" customFormat="1" ht="12.75"/>
    <row r="7333" s="23" customFormat="1" ht="12.75"/>
    <row r="7334" s="23" customFormat="1" ht="12.75"/>
    <row r="7335" s="23" customFormat="1" ht="12.75"/>
    <row r="7336" s="23" customFormat="1" ht="12.75"/>
    <row r="7337" s="23" customFormat="1" ht="12.75"/>
    <row r="7338" s="23" customFormat="1" ht="12.75"/>
    <row r="7339" s="23" customFormat="1" ht="12.75"/>
    <row r="7340" s="23" customFormat="1" ht="12.75"/>
    <row r="7341" s="23" customFormat="1" ht="12.75"/>
    <row r="7342" s="23" customFormat="1" ht="12.75"/>
    <row r="7343" s="23" customFormat="1" ht="12.75"/>
    <row r="7344" s="23" customFormat="1" ht="12.75"/>
    <row r="7345" s="23" customFormat="1" ht="12.75"/>
    <row r="7346" s="23" customFormat="1" ht="12.75"/>
    <row r="7347" s="23" customFormat="1" ht="12.75"/>
    <row r="7348" s="23" customFormat="1" ht="12.75"/>
    <row r="7349" s="23" customFormat="1" ht="12.75"/>
    <row r="7350" s="23" customFormat="1" ht="12.75"/>
    <row r="7351" s="23" customFormat="1" ht="12.75"/>
    <row r="7352" s="23" customFormat="1" ht="12.75"/>
    <row r="7353" s="23" customFormat="1" ht="12.75"/>
    <row r="7354" s="23" customFormat="1" ht="12.75"/>
    <row r="7355" s="23" customFormat="1" ht="12.75"/>
    <row r="7356" s="23" customFormat="1" ht="12.75"/>
    <row r="7357" s="23" customFormat="1" ht="12.75"/>
    <row r="7358" s="23" customFormat="1" ht="12.75"/>
    <row r="7359" s="23" customFormat="1" ht="12.75"/>
    <row r="7360" s="23" customFormat="1" ht="12.75"/>
    <row r="7361" s="23" customFormat="1" ht="12.75"/>
    <row r="7362" s="23" customFormat="1" ht="12.75"/>
    <row r="7363" s="23" customFormat="1" ht="12.75"/>
    <row r="7364" s="23" customFormat="1" ht="12.75"/>
    <row r="7365" s="23" customFormat="1" ht="12.75"/>
    <row r="7366" s="23" customFormat="1" ht="12.75"/>
    <row r="7367" s="23" customFormat="1" ht="12.75"/>
    <row r="7368" s="23" customFormat="1" ht="12.75"/>
    <row r="7369" s="23" customFormat="1" ht="12.75"/>
    <row r="7370" s="23" customFormat="1" ht="12.75"/>
    <row r="7371" s="23" customFormat="1" ht="12.75"/>
    <row r="7372" s="23" customFormat="1" ht="12.75"/>
    <row r="7373" s="23" customFormat="1" ht="12.75"/>
    <row r="7374" s="23" customFormat="1" ht="12.75"/>
    <row r="7375" s="23" customFormat="1" ht="12.75"/>
    <row r="7376" s="23" customFormat="1" ht="12.75"/>
    <row r="7377" s="23" customFormat="1" ht="12.75"/>
    <row r="7378" s="23" customFormat="1" ht="12.75"/>
    <row r="7379" s="23" customFormat="1" ht="12.75"/>
    <row r="7380" s="23" customFormat="1" ht="12.75"/>
    <row r="7381" s="23" customFormat="1" ht="12.75"/>
    <row r="7382" s="23" customFormat="1" ht="12.75"/>
    <row r="7383" s="23" customFormat="1" ht="12.75"/>
    <row r="7384" s="23" customFormat="1" ht="12.75"/>
    <row r="7385" s="23" customFormat="1" ht="12.75"/>
    <row r="7386" s="23" customFormat="1" ht="12.75"/>
    <row r="7387" s="23" customFormat="1" ht="12.75"/>
    <row r="7388" s="23" customFormat="1" ht="12.75"/>
    <row r="7389" s="23" customFormat="1" ht="12.75"/>
    <row r="7390" s="23" customFormat="1" ht="12.75"/>
    <row r="7391" s="23" customFormat="1" ht="12.75"/>
    <row r="7392" s="23" customFormat="1" ht="12.75"/>
    <row r="7393" s="23" customFormat="1" ht="12.75"/>
    <row r="7394" s="23" customFormat="1" ht="12.75"/>
    <row r="7395" s="23" customFormat="1" ht="12.75"/>
    <row r="7396" s="23" customFormat="1" ht="12.75"/>
    <row r="7397" s="23" customFormat="1" ht="12.75"/>
    <row r="7398" s="23" customFormat="1" ht="12.75"/>
    <row r="7399" s="23" customFormat="1" ht="12.75"/>
    <row r="7400" s="23" customFormat="1" ht="12.75"/>
    <row r="7401" s="23" customFormat="1" ht="12.75"/>
    <row r="7402" s="23" customFormat="1" ht="12.75"/>
    <row r="7403" s="23" customFormat="1" ht="12.75"/>
    <row r="7404" s="23" customFormat="1" ht="12.75"/>
    <row r="7405" s="23" customFormat="1" ht="12.75"/>
    <row r="7406" s="23" customFormat="1" ht="12.75"/>
    <row r="7407" s="23" customFormat="1" ht="12.75"/>
    <row r="7408" s="23" customFormat="1" ht="12.75"/>
    <row r="7409" s="23" customFormat="1" ht="12.75"/>
    <row r="7410" s="23" customFormat="1" ht="12.75"/>
    <row r="7411" s="23" customFormat="1" ht="12.75"/>
    <row r="7412" s="23" customFormat="1" ht="12.75"/>
    <row r="7413" s="23" customFormat="1" ht="12.75"/>
    <row r="7414" s="23" customFormat="1" ht="12.75"/>
    <row r="7415" s="23" customFormat="1" ht="12.75"/>
    <row r="7416" s="23" customFormat="1" ht="12.75"/>
    <row r="7417" s="23" customFormat="1" ht="12.75"/>
    <row r="7418" s="23" customFormat="1" ht="12.75"/>
    <row r="7419" s="23" customFormat="1" ht="12.75"/>
    <row r="7420" s="23" customFormat="1" ht="12.75"/>
    <row r="7421" s="23" customFormat="1" ht="12.75"/>
    <row r="7422" s="23" customFormat="1" ht="12.75"/>
    <row r="7423" s="23" customFormat="1" ht="12.75"/>
    <row r="7424" s="23" customFormat="1" ht="12.75"/>
    <row r="7425" s="23" customFormat="1" ht="12.75"/>
    <row r="7426" s="23" customFormat="1" ht="12.75"/>
    <row r="7427" s="23" customFormat="1" ht="12.75"/>
    <row r="7428" s="23" customFormat="1" ht="12.75"/>
    <row r="7429" s="23" customFormat="1" ht="12.75"/>
    <row r="7430" s="23" customFormat="1" ht="12.75"/>
    <row r="7431" s="23" customFormat="1" ht="12.75"/>
    <row r="7432" s="23" customFormat="1" ht="12.75"/>
    <row r="7433" s="23" customFormat="1" ht="12.75"/>
    <row r="7434" s="23" customFormat="1" ht="12.75"/>
    <row r="7435" s="23" customFormat="1" ht="12.75"/>
    <row r="7436" s="23" customFormat="1" ht="12.75"/>
    <row r="7437" s="23" customFormat="1" ht="12.75"/>
    <row r="7438" s="23" customFormat="1" ht="12.75"/>
    <row r="7439" s="23" customFormat="1" ht="12.75"/>
    <row r="7440" s="23" customFormat="1" ht="12.75"/>
    <row r="7441" s="23" customFormat="1" ht="12.75"/>
    <row r="7442" s="23" customFormat="1" ht="12.75"/>
    <row r="7443" s="23" customFormat="1" ht="12.75"/>
    <row r="7444" s="23" customFormat="1" ht="12.75"/>
    <row r="7445" s="23" customFormat="1" ht="12.75"/>
    <row r="7446" s="23" customFormat="1" ht="12.75"/>
    <row r="7447" s="23" customFormat="1" ht="12.75"/>
    <row r="7448" s="23" customFormat="1" ht="12.75"/>
    <row r="7449" s="23" customFormat="1" ht="12.75"/>
    <row r="7450" s="23" customFormat="1" ht="12.75"/>
    <row r="7451" s="23" customFormat="1" ht="12.75"/>
    <row r="7452" s="23" customFormat="1" ht="12.75"/>
    <row r="7453" s="23" customFormat="1" ht="12.75"/>
    <row r="7454" s="23" customFormat="1" ht="12.75"/>
    <row r="7455" s="23" customFormat="1" ht="12.75"/>
    <row r="7456" s="23" customFormat="1" ht="12.75"/>
    <row r="7457" s="23" customFormat="1" ht="12.75"/>
    <row r="7458" s="23" customFormat="1" ht="12.75"/>
    <row r="7459" s="23" customFormat="1" ht="12.75"/>
    <row r="7460" s="23" customFormat="1" ht="12.75"/>
    <row r="7461" s="23" customFormat="1" ht="12.75"/>
    <row r="7462" s="23" customFormat="1" ht="12.75"/>
    <row r="7463" s="23" customFormat="1" ht="12.75"/>
    <row r="7464" s="23" customFormat="1" ht="12.75"/>
    <row r="7465" s="23" customFormat="1" ht="12.75"/>
    <row r="7466" s="23" customFormat="1" ht="12.75"/>
    <row r="7467" s="23" customFormat="1" ht="12.75"/>
    <row r="7468" s="23" customFormat="1" ht="12.75"/>
    <row r="7469" s="23" customFormat="1" ht="12.75"/>
    <row r="7470" s="23" customFormat="1" ht="12.75"/>
    <row r="7471" s="23" customFormat="1" ht="12.75"/>
    <row r="7472" s="23" customFormat="1" ht="12.75"/>
    <row r="7473" s="23" customFormat="1" ht="12.75"/>
    <row r="7474" s="23" customFormat="1" ht="12.75"/>
    <row r="7475" s="23" customFormat="1" ht="12.75"/>
    <row r="7476" s="23" customFormat="1" ht="12.75"/>
    <row r="7477" s="23" customFormat="1" ht="12.75"/>
    <row r="7478" s="23" customFormat="1" ht="12.75"/>
    <row r="7479" s="23" customFormat="1" ht="12.75"/>
    <row r="7480" s="23" customFormat="1" ht="12.75"/>
    <row r="7481" s="23" customFormat="1" ht="12.75"/>
    <row r="7482" s="23" customFormat="1" ht="12.75"/>
    <row r="7483" s="23" customFormat="1" ht="12.75"/>
    <row r="7484" s="23" customFormat="1" ht="12.75"/>
    <row r="7485" s="23" customFormat="1" ht="12.75"/>
    <row r="7486" s="23" customFormat="1" ht="12.75"/>
    <row r="7487" s="23" customFormat="1" ht="12.75"/>
    <row r="7488" s="23" customFormat="1" ht="12.75"/>
    <row r="7489" s="23" customFormat="1" ht="12.75"/>
    <row r="7490" s="23" customFormat="1" ht="12.75"/>
    <row r="7491" s="23" customFormat="1" ht="12.75"/>
    <row r="7492" s="23" customFormat="1" ht="12.75"/>
    <row r="7493" s="23" customFormat="1" ht="12.75"/>
    <row r="7494" s="23" customFormat="1" ht="12.75"/>
    <row r="7495" s="23" customFormat="1" ht="12.75"/>
    <row r="7496" s="23" customFormat="1" ht="12.75"/>
    <row r="7497" s="23" customFormat="1" ht="12.75"/>
    <row r="7498" s="23" customFormat="1" ht="12.75"/>
    <row r="7499" s="23" customFormat="1" ht="12.75"/>
    <row r="7500" s="23" customFormat="1" ht="12.75"/>
    <row r="7501" s="23" customFormat="1" ht="12.75"/>
    <row r="7502" s="23" customFormat="1" ht="12.75"/>
    <row r="7503" s="23" customFormat="1" ht="12.75"/>
    <row r="7504" s="23" customFormat="1" ht="12.75"/>
    <row r="7505" s="23" customFormat="1" ht="12.75"/>
    <row r="7506" s="23" customFormat="1" ht="12.75"/>
    <row r="7507" s="23" customFormat="1" ht="12.75"/>
    <row r="7508" s="23" customFormat="1" ht="12.75"/>
    <row r="7509" s="23" customFormat="1" ht="12.75"/>
    <row r="7510" s="23" customFormat="1" ht="12.75"/>
    <row r="7511" s="23" customFormat="1" ht="12.75"/>
    <row r="7512" s="23" customFormat="1" ht="12.75"/>
    <row r="7513" s="23" customFormat="1" ht="12.75"/>
    <row r="7514" s="23" customFormat="1" ht="12.75"/>
    <row r="7515" s="23" customFormat="1" ht="12.75"/>
    <row r="7516" s="23" customFormat="1" ht="12.75"/>
    <row r="7517" s="23" customFormat="1" ht="12.75"/>
    <row r="7518" s="23" customFormat="1" ht="12.75"/>
    <row r="7519" s="23" customFormat="1" ht="12.75"/>
    <row r="7520" s="23" customFormat="1" ht="12.75"/>
    <row r="7521" s="23" customFormat="1" ht="12.75"/>
    <row r="7522" s="23" customFormat="1" ht="12.75"/>
    <row r="7523" s="23" customFormat="1" ht="12.75"/>
    <row r="7524" s="23" customFormat="1" ht="12.75"/>
    <row r="7525" s="23" customFormat="1" ht="12.75"/>
    <row r="7526" s="23" customFormat="1" ht="12.75"/>
    <row r="7527" s="23" customFormat="1" ht="12.75"/>
    <row r="7528" s="23" customFormat="1" ht="12.75"/>
    <row r="7529" s="23" customFormat="1" ht="12.75"/>
    <row r="7530" s="23" customFormat="1" ht="12.75"/>
    <row r="7531" s="23" customFormat="1" ht="12.75"/>
    <row r="7532" s="23" customFormat="1" ht="12.75"/>
    <row r="7533" s="23" customFormat="1" ht="12.75"/>
    <row r="7534" s="23" customFormat="1" ht="12.75"/>
    <row r="7535" s="23" customFormat="1" ht="12.75"/>
    <row r="7536" s="23" customFormat="1" ht="12.75"/>
    <row r="7537" s="23" customFormat="1" ht="12.75"/>
    <row r="7538" s="23" customFormat="1" ht="12.75"/>
    <row r="7539" s="23" customFormat="1" ht="12.75"/>
    <row r="7540" s="23" customFormat="1" ht="12.75"/>
    <row r="7541" s="23" customFormat="1" ht="12.75"/>
    <row r="7542" s="23" customFormat="1" ht="12.75"/>
    <row r="7543" s="23" customFormat="1" ht="12.75"/>
    <row r="7544" s="23" customFormat="1" ht="12.75"/>
    <row r="7545" s="23" customFormat="1" ht="12.75"/>
    <row r="7546" s="23" customFormat="1" ht="12.75"/>
    <row r="7547" s="23" customFormat="1" ht="12.75"/>
    <row r="7548" s="23" customFormat="1" ht="12.75"/>
    <row r="7549" s="23" customFormat="1" ht="12.75"/>
    <row r="7550" s="23" customFormat="1" ht="12.75"/>
    <row r="7551" s="23" customFormat="1" ht="12.75"/>
    <row r="7552" s="23" customFormat="1" ht="12.75"/>
    <row r="7553" s="23" customFormat="1" ht="12.75"/>
    <row r="7554" s="23" customFormat="1" ht="12.75"/>
    <row r="7555" s="23" customFormat="1" ht="12.75"/>
    <row r="7556" s="23" customFormat="1" ht="12.75"/>
    <row r="7557" s="23" customFormat="1" ht="12.75"/>
    <row r="7558" s="23" customFormat="1" ht="12.75"/>
    <row r="7559" s="23" customFormat="1" ht="12.75"/>
    <row r="7560" s="23" customFormat="1" ht="12.75"/>
    <row r="7561" s="23" customFormat="1" ht="12.75"/>
    <row r="7562" s="23" customFormat="1" ht="12.75"/>
    <row r="7563" s="23" customFormat="1" ht="12.75"/>
    <row r="7564" s="23" customFormat="1" ht="12.75"/>
    <row r="7565" s="23" customFormat="1" ht="12.75"/>
    <row r="7566" s="23" customFormat="1" ht="12.75"/>
    <row r="7567" s="23" customFormat="1" ht="12.75"/>
    <row r="7568" s="23" customFormat="1" ht="12.75"/>
    <row r="7569" s="23" customFormat="1" ht="12.75"/>
    <row r="7570" s="23" customFormat="1" ht="12.75"/>
    <row r="7571" s="23" customFormat="1" ht="12.75"/>
    <row r="7572" s="23" customFormat="1" ht="12.75"/>
    <row r="7573" s="23" customFormat="1" ht="12.75"/>
    <row r="7574" s="23" customFormat="1" ht="12.75"/>
    <row r="7575" s="23" customFormat="1" ht="12.75"/>
    <row r="7576" s="23" customFormat="1" ht="12.75"/>
    <row r="7577" s="23" customFormat="1" ht="12.75"/>
    <row r="7578" s="23" customFormat="1" ht="12.75"/>
    <row r="7579" s="23" customFormat="1" ht="12.75"/>
    <row r="7580" s="23" customFormat="1" ht="12.75"/>
    <row r="7581" s="23" customFormat="1" ht="12.75"/>
    <row r="7582" s="23" customFormat="1" ht="12.75"/>
    <row r="7583" s="23" customFormat="1" ht="12.75"/>
    <row r="7584" s="23" customFormat="1" ht="12.75"/>
    <row r="7585" s="23" customFormat="1" ht="12.75"/>
    <row r="7586" s="23" customFormat="1" ht="12.75"/>
    <row r="7587" s="23" customFormat="1" ht="12.75"/>
    <row r="7588" s="23" customFormat="1" ht="12.75"/>
    <row r="7589" s="23" customFormat="1" ht="12.75"/>
    <row r="7590" s="23" customFormat="1" ht="12.75"/>
    <row r="7591" s="23" customFormat="1" ht="12.75"/>
    <row r="7592" s="23" customFormat="1" ht="12.75"/>
    <row r="7593" s="23" customFormat="1" ht="12.75"/>
    <row r="7594" s="23" customFormat="1" ht="12.75"/>
    <row r="7595" s="23" customFormat="1" ht="12.75"/>
    <row r="7596" s="23" customFormat="1" ht="12.75"/>
    <row r="7597" s="23" customFormat="1" ht="12.75"/>
    <row r="7598" s="23" customFormat="1" ht="12.75"/>
    <row r="7599" s="23" customFormat="1" ht="12.75"/>
    <row r="7600" s="23" customFormat="1" ht="12.75"/>
    <row r="7601" s="23" customFormat="1" ht="12.75"/>
    <row r="7602" s="23" customFormat="1" ht="12.75"/>
    <row r="7603" s="23" customFormat="1" ht="12.75"/>
    <row r="7604" s="23" customFormat="1" ht="12.75"/>
    <row r="7605" s="23" customFormat="1" ht="12.75"/>
    <row r="7606" s="23" customFormat="1" ht="12.75"/>
    <row r="7607" s="23" customFormat="1" ht="12.75"/>
    <row r="7608" s="23" customFormat="1" ht="12.75"/>
    <row r="7609" s="23" customFormat="1" ht="12.75"/>
    <row r="7610" s="23" customFormat="1" ht="12.75"/>
    <row r="7611" s="23" customFormat="1" ht="12.75"/>
    <row r="7612" s="23" customFormat="1" ht="12.75"/>
    <row r="7613" s="23" customFormat="1" ht="12.75"/>
    <row r="7614" s="23" customFormat="1" ht="12.75"/>
    <row r="7615" s="23" customFormat="1" ht="12.75"/>
    <row r="7616" s="23" customFormat="1" ht="12.75"/>
    <row r="7617" s="23" customFormat="1" ht="12.75"/>
    <row r="7618" s="23" customFormat="1" ht="12.75"/>
    <row r="7619" s="23" customFormat="1" ht="12.75"/>
    <row r="7620" s="23" customFormat="1" ht="12.75"/>
    <row r="7621" s="23" customFormat="1" ht="12.75"/>
    <row r="7622" s="23" customFormat="1" ht="12.75"/>
    <row r="7623" s="23" customFormat="1" ht="12.75"/>
    <row r="7624" s="23" customFormat="1" ht="12.75"/>
    <row r="7625" s="23" customFormat="1" ht="12.75"/>
    <row r="7626" s="23" customFormat="1" ht="12.75"/>
    <row r="7627" s="23" customFormat="1" ht="12.75"/>
    <row r="7628" s="23" customFormat="1" ht="12.75"/>
    <row r="7629" s="23" customFormat="1" ht="12.75"/>
    <row r="7630" s="23" customFormat="1" ht="12.75"/>
    <row r="7631" s="23" customFormat="1" ht="12.75"/>
    <row r="7632" s="23" customFormat="1" ht="12.75"/>
    <row r="7633" s="23" customFormat="1" ht="12.75"/>
    <row r="7634" s="23" customFormat="1" ht="12.75"/>
    <row r="7635" s="23" customFormat="1" ht="12.75"/>
    <row r="7636" s="23" customFormat="1" ht="12.75"/>
    <row r="7637" s="23" customFormat="1" ht="12.75"/>
    <row r="7638" s="23" customFormat="1" ht="12.75"/>
    <row r="7639" s="23" customFormat="1" ht="12.75"/>
    <row r="7640" s="23" customFormat="1" ht="12.75"/>
    <row r="7641" s="23" customFormat="1" ht="12.75"/>
    <row r="7642" s="23" customFormat="1" ht="12.75"/>
    <row r="7643" s="23" customFormat="1" ht="12.75"/>
    <row r="7644" s="23" customFormat="1" ht="12.75"/>
    <row r="7645" s="23" customFormat="1" ht="12.75"/>
    <row r="7646" s="23" customFormat="1" ht="12.75"/>
    <row r="7647" s="23" customFormat="1" ht="12.75"/>
    <row r="7648" s="23" customFormat="1" ht="12.75"/>
    <row r="7649" s="23" customFormat="1" ht="12.75"/>
    <row r="7650" s="23" customFormat="1" ht="12.75"/>
    <row r="7651" s="23" customFormat="1" ht="12.75"/>
    <row r="7652" s="23" customFormat="1" ht="12.75"/>
    <row r="7653" s="23" customFormat="1" ht="12.75"/>
    <row r="7654" s="23" customFormat="1" ht="12.75"/>
    <row r="7655" s="23" customFormat="1" ht="12.75"/>
    <row r="7656" s="23" customFormat="1" ht="12.75"/>
    <row r="7657" s="23" customFormat="1" ht="12.75"/>
    <row r="7658" s="23" customFormat="1" ht="12.75"/>
    <row r="7659" s="23" customFormat="1" ht="12.75"/>
    <row r="7660" s="23" customFormat="1" ht="12.75"/>
    <row r="7661" s="23" customFormat="1" ht="12.75"/>
    <row r="7662" s="23" customFormat="1" ht="12.75"/>
    <row r="7663" s="23" customFormat="1" ht="12.75"/>
    <row r="7664" s="23" customFormat="1" ht="12.75"/>
    <row r="7665" s="23" customFormat="1" ht="12.75"/>
    <row r="7666" s="23" customFormat="1" ht="12.75"/>
    <row r="7667" s="23" customFormat="1" ht="12.75"/>
    <row r="7668" s="23" customFormat="1" ht="12.75"/>
    <row r="7669" s="23" customFormat="1" ht="12.75"/>
    <row r="7670" s="23" customFormat="1" ht="12.75"/>
    <row r="7671" s="23" customFormat="1" ht="12.75"/>
    <row r="7672" s="23" customFormat="1" ht="12.75"/>
    <row r="7673" s="23" customFormat="1" ht="12.75"/>
    <row r="7674" s="23" customFormat="1" ht="12.75"/>
    <row r="7675" s="23" customFormat="1" ht="12.75"/>
    <row r="7676" s="23" customFormat="1" ht="12.75"/>
    <row r="7677" s="23" customFormat="1" ht="12.75"/>
    <row r="7678" s="23" customFormat="1" ht="12.75"/>
    <row r="7679" s="23" customFormat="1" ht="12.75"/>
    <row r="7680" s="23" customFormat="1" ht="12.75"/>
    <row r="7681" s="23" customFormat="1" ht="12.75"/>
    <row r="7682" s="23" customFormat="1" ht="12.75"/>
    <row r="7683" s="23" customFormat="1" ht="12.75"/>
    <row r="7684" s="23" customFormat="1" ht="12.75"/>
    <row r="7685" s="23" customFormat="1" ht="12.75"/>
    <row r="7686" s="23" customFormat="1" ht="12.75"/>
    <row r="7687" s="23" customFormat="1" ht="12.75"/>
    <row r="7688" s="23" customFormat="1" ht="12.75"/>
    <row r="7689" s="23" customFormat="1" ht="12.75"/>
    <row r="7690" s="23" customFormat="1" ht="12.75"/>
    <row r="7691" s="23" customFormat="1" ht="12.75"/>
    <row r="7692" s="23" customFormat="1" ht="12.75"/>
    <row r="7693" s="23" customFormat="1" ht="12.75"/>
    <row r="7694" s="23" customFormat="1" ht="12.75"/>
    <row r="7695" s="23" customFormat="1" ht="12.75"/>
    <row r="7696" s="23" customFormat="1" ht="12.75"/>
    <row r="7697" s="23" customFormat="1" ht="12.75"/>
    <row r="7698" s="23" customFormat="1" ht="12.75"/>
    <row r="7699" s="23" customFormat="1" ht="12.75"/>
    <row r="7700" s="23" customFormat="1" ht="12.75"/>
    <row r="7701" s="23" customFormat="1" ht="12.75"/>
    <row r="7702" s="23" customFormat="1" ht="12.75"/>
    <row r="7703" s="23" customFormat="1" ht="12.75"/>
    <row r="7704" s="23" customFormat="1" ht="12.75"/>
    <row r="7705" s="23" customFormat="1" ht="12.75"/>
    <row r="7706" s="23" customFormat="1" ht="12.75"/>
    <row r="7707" s="23" customFormat="1" ht="12.75"/>
    <row r="7708" s="23" customFormat="1" ht="12.75"/>
    <row r="7709" s="23" customFormat="1" ht="12.75"/>
    <row r="7710" s="23" customFormat="1" ht="12.75"/>
    <row r="7711" s="23" customFormat="1" ht="12.75"/>
    <row r="7712" s="23" customFormat="1" ht="12.75"/>
    <row r="7713" s="23" customFormat="1" ht="12.75"/>
    <row r="7714" s="23" customFormat="1" ht="12.75"/>
    <row r="7715" s="23" customFormat="1" ht="12.75"/>
    <row r="7716" s="23" customFormat="1" ht="12.75"/>
    <row r="7717" s="23" customFormat="1" ht="12.75"/>
    <row r="7718" s="23" customFormat="1" ht="12.75"/>
    <row r="7719" s="23" customFormat="1" ht="12.75"/>
    <row r="7720" s="23" customFormat="1" ht="12.75"/>
    <row r="7721" s="23" customFormat="1" ht="12.75"/>
    <row r="7722" s="23" customFormat="1" ht="12.75"/>
    <row r="7723" s="23" customFormat="1" ht="12.75"/>
    <row r="7724" s="23" customFormat="1" ht="12.75"/>
    <row r="7725" s="23" customFormat="1" ht="12.75"/>
    <row r="7726" s="23" customFormat="1" ht="12.75"/>
    <row r="7727" s="23" customFormat="1" ht="12.75"/>
    <row r="7728" s="23" customFormat="1" ht="12.75"/>
    <row r="7729" s="23" customFormat="1" ht="12.75"/>
    <row r="7730" s="23" customFormat="1" ht="12.75"/>
    <row r="7731" s="23" customFormat="1" ht="12.75"/>
    <row r="7732" s="23" customFormat="1" ht="12.75"/>
    <row r="7733" s="23" customFormat="1" ht="12.75"/>
    <row r="7734" s="23" customFormat="1" ht="12.75"/>
    <row r="7735" s="23" customFormat="1" ht="12.75"/>
    <row r="7736" s="23" customFormat="1" ht="12.75"/>
    <row r="7737" s="23" customFormat="1" ht="12.75"/>
    <row r="7738" s="23" customFormat="1" ht="12.75"/>
    <row r="7739" s="23" customFormat="1" ht="12.75"/>
    <row r="7740" s="23" customFormat="1" ht="12.75"/>
    <row r="7741" s="23" customFormat="1" ht="12.75"/>
    <row r="7742" s="23" customFormat="1" ht="12.75"/>
    <row r="7743" s="23" customFormat="1" ht="12.75"/>
    <row r="7744" s="23" customFormat="1" ht="12.75"/>
    <row r="7745" s="23" customFormat="1" ht="12.75"/>
    <row r="7746" s="23" customFormat="1" ht="12.75"/>
    <row r="7747" s="23" customFormat="1" ht="12.75"/>
    <row r="7748" s="23" customFormat="1" ht="12.75"/>
    <row r="7749" s="23" customFormat="1" ht="12.75"/>
    <row r="7750" s="23" customFormat="1" ht="12.75"/>
    <row r="7751" s="23" customFormat="1" ht="12.75"/>
    <row r="7752" s="23" customFormat="1" ht="12.75"/>
    <row r="7753" s="23" customFormat="1" ht="12.75"/>
    <row r="7754" s="23" customFormat="1" ht="12.75"/>
    <row r="7755" s="23" customFormat="1" ht="12.75"/>
    <row r="7756" s="23" customFormat="1" ht="12.75"/>
    <row r="7757" s="23" customFormat="1" ht="12.75"/>
    <row r="7758" s="23" customFormat="1" ht="12.75"/>
    <row r="7759" s="23" customFormat="1" ht="12.75"/>
    <row r="7760" s="23" customFormat="1" ht="12.75"/>
    <row r="7761" s="23" customFormat="1" ht="12.75"/>
    <row r="7762" s="23" customFormat="1" ht="12.75"/>
    <row r="7763" s="23" customFormat="1" ht="12.75"/>
    <row r="7764" s="23" customFormat="1" ht="12.75"/>
    <row r="7765" s="23" customFormat="1" ht="12.75"/>
    <row r="7766" s="23" customFormat="1" ht="12.75"/>
    <row r="7767" s="23" customFormat="1" ht="12.75"/>
    <row r="7768" s="23" customFormat="1" ht="12.75"/>
    <row r="7769" s="23" customFormat="1" ht="12.75"/>
    <row r="7770" s="23" customFormat="1" ht="12.75"/>
    <row r="7771" s="23" customFormat="1" ht="12.75"/>
    <row r="7772" s="23" customFormat="1" ht="12.75"/>
    <row r="7773" s="23" customFormat="1" ht="12.75"/>
    <row r="7774" s="23" customFormat="1" ht="12.75"/>
    <row r="7775" s="23" customFormat="1" ht="12.75"/>
    <row r="7776" s="23" customFormat="1" ht="12.75"/>
    <row r="7777" s="23" customFormat="1" ht="12.75"/>
    <row r="7778" s="23" customFormat="1" ht="12.75"/>
    <row r="7779" s="23" customFormat="1" ht="12.75"/>
    <row r="7780" s="23" customFormat="1" ht="12.75"/>
    <row r="7781" s="23" customFormat="1" ht="12.75"/>
    <row r="7782" s="23" customFormat="1" ht="12.75"/>
    <row r="7783" s="23" customFormat="1" ht="12.75"/>
    <row r="7784" s="23" customFormat="1" ht="12.75"/>
    <row r="7785" s="23" customFormat="1" ht="12.75"/>
    <row r="7786" s="23" customFormat="1" ht="12.75"/>
    <row r="7787" s="23" customFormat="1" ht="12.75"/>
    <row r="7788" s="23" customFormat="1" ht="12.75"/>
    <row r="7789" s="23" customFormat="1" ht="12.75"/>
    <row r="7790" s="23" customFormat="1" ht="12.75"/>
    <row r="7791" s="23" customFormat="1" ht="12.75"/>
    <row r="7792" s="23" customFormat="1" ht="12.75"/>
    <row r="7793" s="23" customFormat="1" ht="12.75"/>
    <row r="7794" s="23" customFormat="1" ht="12.75"/>
    <row r="7795" s="23" customFormat="1" ht="12.75"/>
    <row r="7796" s="23" customFormat="1" ht="12.75"/>
    <row r="7797" s="23" customFormat="1" ht="12.75"/>
    <row r="7798" s="23" customFormat="1" ht="12.75"/>
    <row r="7799" s="23" customFormat="1" ht="12.75"/>
    <row r="7800" s="23" customFormat="1" ht="12.75"/>
    <row r="7801" s="23" customFormat="1" ht="12.75"/>
    <row r="7802" s="23" customFormat="1" ht="12.75"/>
    <row r="7803" s="23" customFormat="1" ht="12.75"/>
    <row r="7804" s="23" customFormat="1" ht="12.75"/>
    <row r="7805" s="23" customFormat="1" ht="12.75"/>
    <row r="7806" s="23" customFormat="1" ht="12.75"/>
    <row r="7807" s="23" customFormat="1" ht="12.75"/>
    <row r="7808" s="23" customFormat="1" ht="12.75"/>
    <row r="7809" s="23" customFormat="1" ht="12.75"/>
    <row r="7810" s="23" customFormat="1" ht="12.75"/>
    <row r="7811" s="23" customFormat="1" ht="12.75"/>
    <row r="7812" s="23" customFormat="1" ht="12.75"/>
    <row r="7813" s="23" customFormat="1" ht="12.75"/>
    <row r="7814" s="23" customFormat="1" ht="12.75"/>
    <row r="7815" s="23" customFormat="1" ht="12.75"/>
    <row r="7816" s="23" customFormat="1" ht="12.75"/>
    <row r="7817" s="23" customFormat="1" ht="12.75"/>
    <row r="7818" s="23" customFormat="1" ht="12.75"/>
    <row r="7819" s="23" customFormat="1" ht="12.75"/>
    <row r="7820" s="23" customFormat="1" ht="12.75"/>
    <row r="7821" s="23" customFormat="1" ht="12.75"/>
    <row r="7822" s="23" customFormat="1" ht="12.75"/>
    <row r="7823" s="23" customFormat="1" ht="12.75"/>
    <row r="7824" s="23" customFormat="1" ht="12.75"/>
    <row r="7825" s="23" customFormat="1" ht="12.75"/>
    <row r="7826" s="23" customFormat="1" ht="12.75"/>
    <row r="7827" s="23" customFormat="1" ht="12.75"/>
    <row r="7828" s="23" customFormat="1" ht="12.75"/>
    <row r="7829" s="23" customFormat="1" ht="12.75"/>
    <row r="7830" s="23" customFormat="1" ht="12.75"/>
    <row r="7831" s="23" customFormat="1" ht="12.75"/>
    <row r="7832" s="23" customFormat="1" ht="12.75"/>
    <row r="7833" s="23" customFormat="1" ht="12.75"/>
    <row r="7834" s="23" customFormat="1" ht="12.75"/>
    <row r="7835" s="23" customFormat="1" ht="12.75"/>
    <row r="7836" s="23" customFormat="1" ht="12.75"/>
    <row r="7837" s="23" customFormat="1" ht="12.75"/>
    <row r="7838" s="23" customFormat="1" ht="12.75"/>
    <row r="7839" s="23" customFormat="1" ht="12.75"/>
    <row r="7840" s="23" customFormat="1" ht="12.75"/>
    <row r="7841" s="23" customFormat="1" ht="12.75"/>
    <row r="7842" s="23" customFormat="1" ht="12.75"/>
    <row r="7843" s="23" customFormat="1" ht="12.75"/>
    <row r="7844" s="23" customFormat="1" ht="12.75"/>
    <row r="7845" s="23" customFormat="1" ht="12.75"/>
    <row r="7846" s="23" customFormat="1" ht="12.75"/>
    <row r="7847" s="23" customFormat="1" ht="12.75"/>
    <row r="7848" s="23" customFormat="1" ht="12.75"/>
    <row r="7849" s="23" customFormat="1" ht="12.75"/>
    <row r="7850" s="23" customFormat="1" ht="12.75"/>
    <row r="7851" s="23" customFormat="1" ht="12.75"/>
    <row r="7852" s="23" customFormat="1" ht="12.75"/>
    <row r="7853" s="23" customFormat="1" ht="12.75"/>
    <row r="7854" s="23" customFormat="1" ht="12.75"/>
    <row r="7855" s="23" customFormat="1" ht="12.75"/>
    <row r="7856" s="23" customFormat="1" ht="12.75"/>
    <row r="7857" s="23" customFormat="1" ht="12.75"/>
    <row r="7858" s="23" customFormat="1" ht="12.75"/>
    <row r="7859" s="23" customFormat="1" ht="12.75"/>
    <row r="7860" s="23" customFormat="1" ht="12.75"/>
    <row r="7861" s="23" customFormat="1" ht="12.75"/>
    <row r="7862" s="23" customFormat="1" ht="12.75"/>
    <row r="7863" s="23" customFormat="1" ht="12.75"/>
    <row r="7864" s="23" customFormat="1" ht="12.75"/>
    <row r="7865" s="23" customFormat="1" ht="12.75"/>
    <row r="7866" s="23" customFormat="1" ht="12.75"/>
    <row r="7867" s="23" customFormat="1" ht="12.75"/>
    <row r="7868" s="23" customFormat="1" ht="12.75"/>
    <row r="7869" s="23" customFormat="1" ht="12.75"/>
    <row r="7870" s="23" customFormat="1" ht="12.75"/>
    <row r="7871" s="23" customFormat="1" ht="12.75"/>
    <row r="7872" s="23" customFormat="1" ht="12.75"/>
    <row r="7873" s="23" customFormat="1" ht="12.75"/>
    <row r="7874" s="23" customFormat="1" ht="12.75"/>
    <row r="7875" s="23" customFormat="1" ht="12.75"/>
    <row r="7876" s="23" customFormat="1" ht="12.75"/>
    <row r="7877" s="23" customFormat="1" ht="12.75"/>
    <row r="7878" s="23" customFormat="1" ht="12.75"/>
    <row r="7879" s="23" customFormat="1" ht="12.75"/>
    <row r="7880" s="23" customFormat="1" ht="12.75"/>
    <row r="7881" s="23" customFormat="1" ht="12.75"/>
    <row r="7882" s="23" customFormat="1" ht="12.75"/>
    <row r="7883" s="23" customFormat="1" ht="12.75"/>
    <row r="7884" s="23" customFormat="1" ht="12.75"/>
    <row r="7885" s="23" customFormat="1" ht="12.75"/>
    <row r="7886" s="23" customFormat="1" ht="12.75"/>
    <row r="7887" s="23" customFormat="1" ht="12.75"/>
    <row r="7888" s="23" customFormat="1" ht="12.75"/>
    <row r="7889" s="23" customFormat="1" ht="12.75"/>
    <row r="7890" s="23" customFormat="1" ht="12.75"/>
    <row r="7891" s="23" customFormat="1" ht="12.75"/>
    <row r="7892" s="23" customFormat="1" ht="12.75"/>
    <row r="7893" s="23" customFormat="1" ht="12.75"/>
    <row r="7894" s="23" customFormat="1" ht="12.75"/>
    <row r="7895" s="23" customFormat="1" ht="12.75"/>
    <row r="7896" s="23" customFormat="1" ht="12.75"/>
    <row r="7897" s="23" customFormat="1" ht="12.75"/>
    <row r="7898" s="23" customFormat="1" ht="12.75"/>
    <row r="7899" s="23" customFormat="1" ht="12.75"/>
    <row r="7900" s="23" customFormat="1" ht="12.75"/>
    <row r="7901" s="23" customFormat="1" ht="12.75"/>
    <row r="7902" s="23" customFormat="1" ht="12.75"/>
    <row r="7903" s="23" customFormat="1" ht="12.75"/>
    <row r="7904" s="23" customFormat="1" ht="12.75"/>
    <row r="7905" s="23" customFormat="1" ht="12.75"/>
    <row r="7906" s="23" customFormat="1" ht="12.75"/>
    <row r="7907" s="23" customFormat="1" ht="12.75"/>
    <row r="7908" s="23" customFormat="1" ht="12.75"/>
    <row r="7909" s="23" customFormat="1" ht="12.75"/>
    <row r="7910" s="23" customFormat="1" ht="12.75"/>
    <row r="7911" s="23" customFormat="1" ht="12.75"/>
    <row r="7912" s="23" customFormat="1" ht="12.75"/>
    <row r="7913" s="23" customFormat="1" ht="12.75"/>
    <row r="7914" s="23" customFormat="1" ht="12.75"/>
    <row r="7915" s="23" customFormat="1" ht="12.75"/>
    <row r="7916" s="23" customFormat="1" ht="12.75"/>
    <row r="7917" s="23" customFormat="1" ht="12.75"/>
    <row r="7918" s="23" customFormat="1" ht="12.75"/>
    <row r="7919" s="23" customFormat="1" ht="12.75"/>
    <row r="7920" s="23" customFormat="1" ht="12.75"/>
    <row r="7921" s="23" customFormat="1" ht="12.75"/>
    <row r="7922" s="23" customFormat="1" ht="12.75"/>
    <row r="7923" s="23" customFormat="1" ht="12.75"/>
    <row r="7924" s="23" customFormat="1" ht="12.75"/>
    <row r="7925" s="23" customFormat="1" ht="12.75"/>
    <row r="7926" s="23" customFormat="1" ht="12.75"/>
    <row r="7927" s="23" customFormat="1" ht="12.75"/>
    <row r="7928" s="23" customFormat="1" ht="12.75"/>
    <row r="7929" s="23" customFormat="1" ht="12.75"/>
    <row r="7930" s="23" customFormat="1" ht="12.75"/>
    <row r="7931" s="23" customFormat="1" ht="12.75"/>
    <row r="7932" s="23" customFormat="1" ht="12.75"/>
    <row r="7933" s="23" customFormat="1" ht="12.75"/>
    <row r="7934" s="23" customFormat="1" ht="12.75"/>
    <row r="7935" s="23" customFormat="1" ht="12.75"/>
    <row r="7936" s="23" customFormat="1" ht="12.75"/>
    <row r="7937" s="23" customFormat="1" ht="12.75"/>
    <row r="7938" s="23" customFormat="1" ht="12.75"/>
    <row r="7939" s="23" customFormat="1" ht="12.75"/>
    <row r="7940" s="23" customFormat="1" ht="12.75"/>
    <row r="7941" s="23" customFormat="1" ht="12.75"/>
    <row r="7942" s="23" customFormat="1" ht="12.75"/>
    <row r="7943" s="23" customFormat="1" ht="12.75"/>
    <row r="7944" s="23" customFormat="1" ht="12.75"/>
    <row r="7945" s="23" customFormat="1" ht="12.75"/>
    <row r="7946" s="23" customFormat="1" ht="12.75"/>
    <row r="7947" s="23" customFormat="1" ht="12.75"/>
    <row r="7948" s="23" customFormat="1" ht="12.75"/>
    <row r="7949" s="23" customFormat="1" ht="12.75"/>
    <row r="7950" s="23" customFormat="1" ht="12.75"/>
    <row r="7951" s="23" customFormat="1" ht="12.75"/>
    <row r="7952" s="23" customFormat="1" ht="12.75"/>
    <row r="7953" s="23" customFormat="1" ht="12.75"/>
    <row r="7954" s="23" customFormat="1" ht="12.75"/>
    <row r="7955" s="23" customFormat="1" ht="12.75"/>
    <row r="7956" s="23" customFormat="1" ht="12.75"/>
    <row r="7957" s="23" customFormat="1" ht="12.75"/>
    <row r="7958" s="23" customFormat="1" ht="12.75"/>
    <row r="7959" s="23" customFormat="1" ht="12.75"/>
    <row r="7960" s="23" customFormat="1" ht="12.75"/>
    <row r="7961" s="23" customFormat="1" ht="12.75"/>
    <row r="7962" s="23" customFormat="1" ht="12.75"/>
    <row r="7963" s="23" customFormat="1" ht="12.75"/>
    <row r="7964" s="23" customFormat="1" ht="12.75"/>
    <row r="7965" s="23" customFormat="1" ht="12.75"/>
    <row r="7966" s="23" customFormat="1" ht="12.75"/>
    <row r="7967" s="23" customFormat="1" ht="12.75"/>
    <row r="7968" s="23" customFormat="1" ht="12.75"/>
    <row r="7969" s="23" customFormat="1" ht="12.75"/>
    <row r="7970" s="23" customFormat="1" ht="12.75"/>
    <row r="7971" s="23" customFormat="1" ht="12.75"/>
    <row r="7972" s="23" customFormat="1" ht="12.75"/>
    <row r="7973" s="23" customFormat="1" ht="12.75"/>
    <row r="7974" s="23" customFormat="1" ht="12.75"/>
    <row r="7975" s="23" customFormat="1" ht="12.75"/>
    <row r="7976" s="23" customFormat="1" ht="12.75"/>
    <row r="7977" s="23" customFormat="1" ht="12.75"/>
    <row r="7978" s="23" customFormat="1" ht="12.75"/>
    <row r="7979" s="23" customFormat="1" ht="12.75"/>
    <row r="7980" s="23" customFormat="1" ht="12.75"/>
    <row r="7981" s="23" customFormat="1" ht="12.75"/>
    <row r="7982" s="23" customFormat="1" ht="12.75"/>
    <row r="7983" s="23" customFormat="1" ht="12.75"/>
    <row r="7984" s="23" customFormat="1" ht="12.75"/>
    <row r="7985" s="23" customFormat="1" ht="12.75"/>
    <row r="7986" s="23" customFormat="1" ht="12.75"/>
    <row r="7987" s="23" customFormat="1" ht="12.75"/>
    <row r="7988" s="23" customFormat="1" ht="12.75"/>
    <row r="7989" s="23" customFormat="1" ht="12.75"/>
    <row r="7990" s="23" customFormat="1" ht="12.75"/>
    <row r="7991" s="23" customFormat="1" ht="12.75"/>
    <row r="7992" s="23" customFormat="1" ht="12.75"/>
    <row r="7993" s="23" customFormat="1" ht="12.75"/>
    <row r="7994" s="23" customFormat="1" ht="12.75"/>
    <row r="7995" s="23" customFormat="1" ht="12.75"/>
    <row r="7996" s="23" customFormat="1" ht="12.75"/>
    <row r="7997" s="23" customFormat="1" ht="12.75"/>
    <row r="7998" s="23" customFormat="1" ht="12.75"/>
    <row r="7999" s="23" customFormat="1" ht="12.75"/>
    <row r="8000" s="23" customFormat="1" ht="12.75"/>
    <row r="8001" s="23" customFormat="1" ht="12.75"/>
    <row r="8002" s="23" customFormat="1" ht="12.75"/>
    <row r="8003" s="23" customFormat="1" ht="12.75"/>
    <row r="8004" s="23" customFormat="1" ht="12.75"/>
    <row r="8005" s="23" customFormat="1" ht="12.75"/>
    <row r="8006" s="23" customFormat="1" ht="12.75"/>
    <row r="8007" s="23" customFormat="1" ht="12.75"/>
    <row r="8008" s="23" customFormat="1" ht="12.75"/>
    <row r="8009" s="23" customFormat="1" ht="12.75"/>
    <row r="8010" s="23" customFormat="1" ht="12.75"/>
    <row r="8011" s="23" customFormat="1" ht="12.75"/>
    <row r="8012" s="23" customFormat="1" ht="12.75"/>
    <row r="8013" s="23" customFormat="1" ht="12.75"/>
    <row r="8014" s="23" customFormat="1" ht="12.75"/>
    <row r="8015" s="23" customFormat="1" ht="12.75"/>
    <row r="8016" s="23" customFormat="1" ht="12.75"/>
    <row r="8017" s="23" customFormat="1" ht="12.75"/>
    <row r="8018" s="23" customFormat="1" ht="12.75"/>
    <row r="8019" s="23" customFormat="1" ht="12.75"/>
    <row r="8020" s="23" customFormat="1" ht="12.75"/>
    <row r="8021" s="23" customFormat="1" ht="12.75"/>
    <row r="8022" s="23" customFormat="1" ht="12.75"/>
    <row r="8023" s="23" customFormat="1" ht="12.75"/>
    <row r="8024" s="23" customFormat="1" ht="12.75"/>
    <row r="8025" s="23" customFormat="1" ht="12.75"/>
    <row r="8026" s="23" customFormat="1" ht="12.75"/>
    <row r="8027" s="23" customFormat="1" ht="12.75"/>
    <row r="8028" s="23" customFormat="1" ht="12.75"/>
    <row r="8029" s="23" customFormat="1" ht="12.75"/>
    <row r="8030" s="23" customFormat="1" ht="12.75"/>
    <row r="8031" s="23" customFormat="1" ht="12.75"/>
    <row r="8032" s="23" customFormat="1" ht="12.75"/>
    <row r="8033" s="23" customFormat="1" ht="12.75"/>
    <row r="8034" s="23" customFormat="1" ht="12.75"/>
    <row r="8035" s="23" customFormat="1" ht="12.75"/>
    <row r="8036" s="23" customFormat="1" ht="12.75"/>
    <row r="8037" s="23" customFormat="1" ht="12.75"/>
    <row r="8038" s="23" customFormat="1" ht="12.75"/>
    <row r="8039" s="23" customFormat="1" ht="12.75"/>
    <row r="8040" s="23" customFormat="1" ht="12.75"/>
    <row r="8041" s="23" customFormat="1" ht="12.75"/>
    <row r="8042" s="23" customFormat="1" ht="12.75"/>
    <row r="8043" s="23" customFormat="1" ht="12.75"/>
    <row r="8044" s="23" customFormat="1" ht="12.75"/>
    <row r="8045" s="23" customFormat="1" ht="12.75"/>
    <row r="8046" s="23" customFormat="1" ht="12.75"/>
    <row r="8047" s="23" customFormat="1" ht="12.75"/>
    <row r="8048" s="23" customFormat="1" ht="12.75"/>
    <row r="8049" s="23" customFormat="1" ht="12.75"/>
    <row r="8050" s="23" customFormat="1" ht="12.75"/>
    <row r="8051" s="23" customFormat="1" ht="12.75"/>
    <row r="8052" s="23" customFormat="1" ht="12.75"/>
    <row r="8053" s="23" customFormat="1" ht="12.75"/>
    <row r="8054" s="23" customFormat="1" ht="12.75"/>
    <row r="8055" s="23" customFormat="1" ht="12.75"/>
    <row r="8056" s="23" customFormat="1" ht="12.75"/>
    <row r="8057" s="23" customFormat="1" ht="12.75"/>
    <row r="8058" s="23" customFormat="1" ht="12.75"/>
    <row r="8059" s="23" customFormat="1" ht="12.75"/>
    <row r="8060" s="23" customFormat="1" ht="12.75"/>
    <row r="8061" s="23" customFormat="1" ht="12.75"/>
    <row r="8062" s="23" customFormat="1" ht="12.75"/>
    <row r="8063" s="23" customFormat="1" ht="12.75"/>
    <row r="8064" s="23" customFormat="1" ht="12.75"/>
    <row r="8065" s="23" customFormat="1" ht="12.75"/>
    <row r="8066" s="23" customFormat="1" ht="12.75"/>
    <row r="8067" s="23" customFormat="1" ht="12.75"/>
    <row r="8068" s="23" customFormat="1" ht="12.75"/>
    <row r="8069" s="23" customFormat="1" ht="12.75"/>
    <row r="8070" s="23" customFormat="1" ht="12.75"/>
    <row r="8071" s="23" customFormat="1" ht="12.75"/>
    <row r="8072" s="23" customFormat="1" ht="12.75"/>
    <row r="8073" s="23" customFormat="1" ht="12.75"/>
    <row r="8074" s="23" customFormat="1" ht="12.75"/>
    <row r="8075" s="23" customFormat="1" ht="12.75"/>
    <row r="8076" s="23" customFormat="1" ht="12.75"/>
    <row r="8077" s="23" customFormat="1" ht="12.75"/>
    <row r="8078" s="23" customFormat="1" ht="12.75"/>
    <row r="8079" s="23" customFormat="1" ht="12.75"/>
    <row r="8080" s="23" customFormat="1" ht="12.75"/>
    <row r="8081" s="23" customFormat="1" ht="12.75"/>
    <row r="8082" s="23" customFormat="1" ht="12.75"/>
    <row r="8083" s="23" customFormat="1" ht="12.75"/>
    <row r="8084" s="23" customFormat="1" ht="12.75"/>
    <row r="8085" s="23" customFormat="1" ht="12.75"/>
    <row r="8086" s="23" customFormat="1" ht="12.75"/>
    <row r="8087" s="23" customFormat="1" ht="12.75"/>
    <row r="8088" s="23" customFormat="1" ht="12.75"/>
    <row r="8089" s="23" customFormat="1" ht="12.75"/>
    <row r="8090" s="23" customFormat="1" ht="12.75"/>
    <row r="8091" s="23" customFormat="1" ht="12.75"/>
    <row r="8092" s="23" customFormat="1" ht="12.75"/>
    <row r="8093" s="23" customFormat="1" ht="12.75"/>
    <row r="8094" s="23" customFormat="1" ht="12.75"/>
    <row r="8095" s="23" customFormat="1" ht="12.75"/>
    <row r="8096" s="23" customFormat="1" ht="12.75"/>
    <row r="8097" s="23" customFormat="1" ht="12.75"/>
    <row r="8098" s="23" customFormat="1" ht="12.75"/>
    <row r="8099" s="23" customFormat="1" ht="12.75"/>
    <row r="8100" s="23" customFormat="1" ht="12.75"/>
    <row r="8101" s="23" customFormat="1" ht="12.75"/>
    <row r="8102" s="23" customFormat="1" ht="12.75"/>
    <row r="8103" s="23" customFormat="1" ht="12.75"/>
    <row r="8104" s="23" customFormat="1" ht="12.75"/>
    <row r="8105" s="23" customFormat="1" ht="12.75"/>
    <row r="8106" s="23" customFormat="1" ht="12.75"/>
    <row r="8107" s="23" customFormat="1" ht="12.75"/>
    <row r="8108" s="23" customFormat="1" ht="12.75"/>
    <row r="8109" s="23" customFormat="1" ht="12.75"/>
    <row r="8110" s="23" customFormat="1" ht="12.75"/>
    <row r="8111" s="23" customFormat="1" ht="12.75"/>
    <row r="8112" s="23" customFormat="1" ht="12.75"/>
    <row r="8113" s="23" customFormat="1" ht="12.75"/>
    <row r="8114" s="23" customFormat="1" ht="12.75"/>
    <row r="8115" s="23" customFormat="1" ht="12.75"/>
    <row r="8116" s="23" customFormat="1" ht="12.75"/>
    <row r="8117" s="23" customFormat="1" ht="12.75"/>
    <row r="8118" s="23" customFormat="1" ht="12.75"/>
    <row r="8119" s="23" customFormat="1" ht="12.75"/>
    <row r="8120" s="23" customFormat="1" ht="12.75"/>
    <row r="8121" s="23" customFormat="1" ht="12.75"/>
    <row r="8122" s="23" customFormat="1" ht="12.75"/>
    <row r="8123" s="23" customFormat="1" ht="12.75"/>
    <row r="8124" s="23" customFormat="1" ht="12.75"/>
    <row r="8125" s="23" customFormat="1" ht="12.75"/>
    <row r="8126" s="23" customFormat="1" ht="12.75"/>
    <row r="8127" s="23" customFormat="1" ht="12.75"/>
    <row r="8128" s="23" customFormat="1" ht="12.75"/>
    <row r="8129" s="23" customFormat="1" ht="12.75"/>
    <row r="8130" s="23" customFormat="1" ht="12.75"/>
    <row r="8131" s="23" customFormat="1" ht="12.75"/>
    <row r="8132" s="23" customFormat="1" ht="12.75"/>
    <row r="8133" s="23" customFormat="1" ht="12.75"/>
    <row r="8134" s="23" customFormat="1" ht="12.75"/>
    <row r="8135" s="23" customFormat="1" ht="12.75"/>
    <row r="8136" s="23" customFormat="1" ht="12.75"/>
    <row r="8137" s="23" customFormat="1" ht="12.75"/>
    <row r="8138" s="23" customFormat="1" ht="12.75"/>
    <row r="8139" s="23" customFormat="1" ht="12.75"/>
    <row r="8140" s="23" customFormat="1" ht="12.75"/>
    <row r="8141" s="23" customFormat="1" ht="12.75"/>
    <row r="8142" s="23" customFormat="1" ht="12.75"/>
    <row r="8143" s="23" customFormat="1" ht="12.75"/>
    <row r="8144" s="23" customFormat="1" ht="12.75"/>
    <row r="8145" s="23" customFormat="1" ht="12.75"/>
    <row r="8146" s="23" customFormat="1" ht="12.75"/>
    <row r="8147" s="23" customFormat="1" ht="12.75"/>
    <row r="8148" s="23" customFormat="1" ht="12.75"/>
    <row r="8149" s="23" customFormat="1" ht="12.75"/>
    <row r="8150" s="23" customFormat="1" ht="12.75"/>
    <row r="8151" s="23" customFormat="1" ht="12.75"/>
    <row r="8152" s="23" customFormat="1" ht="12.75"/>
    <row r="8153" s="23" customFormat="1" ht="12.75"/>
    <row r="8154" s="23" customFormat="1" ht="12.75"/>
    <row r="8155" s="23" customFormat="1" ht="12.75"/>
    <row r="8156" s="23" customFormat="1" ht="12.75"/>
    <row r="8157" s="23" customFormat="1" ht="12.75"/>
    <row r="8158" s="23" customFormat="1" ht="12.75"/>
    <row r="8159" s="23" customFormat="1" ht="12.75"/>
    <row r="8160" s="23" customFormat="1" ht="12.75"/>
    <row r="8161" s="23" customFormat="1" ht="12.75"/>
    <row r="8162" s="23" customFormat="1" ht="12.75"/>
    <row r="8163" s="23" customFormat="1" ht="12.75"/>
    <row r="8164" s="23" customFormat="1" ht="12.75"/>
    <row r="8165" s="23" customFormat="1" ht="12.75"/>
    <row r="8166" s="23" customFormat="1" ht="12.75"/>
    <row r="8167" s="23" customFormat="1" ht="12.75"/>
    <row r="8168" s="23" customFormat="1" ht="12.75"/>
    <row r="8169" s="23" customFormat="1" ht="12.75"/>
    <row r="8170" s="23" customFormat="1" ht="12.75"/>
    <row r="8171" s="23" customFormat="1" ht="12.75"/>
    <row r="8172" s="23" customFormat="1" ht="12.75"/>
    <row r="8173" s="23" customFormat="1" ht="12.75"/>
    <row r="8174" s="23" customFormat="1" ht="12.75"/>
    <row r="8175" s="23" customFormat="1" ht="12.75"/>
    <row r="8176" s="23" customFormat="1" ht="12.75"/>
    <row r="8177" s="23" customFormat="1" ht="12.75"/>
    <row r="8178" s="23" customFormat="1" ht="12.75"/>
    <row r="8179" s="23" customFormat="1" ht="12.75"/>
    <row r="8180" s="23" customFormat="1" ht="12.75"/>
    <row r="8181" s="23" customFormat="1" ht="12.75"/>
    <row r="8182" s="23" customFormat="1" ht="12.75"/>
    <row r="8183" s="23" customFormat="1" ht="12.75"/>
    <row r="8184" s="23" customFormat="1" ht="12.75"/>
    <row r="8185" s="23" customFormat="1" ht="12.75"/>
    <row r="8186" s="23" customFormat="1" ht="12.75"/>
    <row r="8187" s="23" customFormat="1" ht="12.75"/>
    <row r="8188" s="23" customFormat="1" ht="12.75"/>
    <row r="8189" s="23" customFormat="1" ht="12.75"/>
    <row r="8190" s="23" customFormat="1" ht="12.75"/>
    <row r="8191" s="23" customFormat="1" ht="12.75"/>
    <row r="8192" s="23" customFormat="1" ht="12.75"/>
    <row r="8193" s="23" customFormat="1" ht="12.75"/>
    <row r="8194" s="23" customFormat="1" ht="12.75"/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38" customWidth="1"/>
    <col min="2" max="13" width="8.77734375" style="38" customWidth="1"/>
    <col min="14" max="16384" width="9.77734375" style="38" customWidth="1"/>
  </cols>
  <sheetData>
    <row r="1" spans="1:6" ht="12.75">
      <c r="A1" s="1" t="s">
        <v>154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15" ht="12.75">
      <c r="A3" s="1" t="s">
        <v>61</v>
      </c>
      <c r="B3" s="10">
        <v>1995</v>
      </c>
      <c r="C3" s="10">
        <v>1996</v>
      </c>
      <c r="D3" s="10">
        <v>1997</v>
      </c>
      <c r="E3" s="10">
        <v>1998</v>
      </c>
      <c r="F3" s="10">
        <v>1999</v>
      </c>
      <c r="G3" s="10">
        <v>2000</v>
      </c>
      <c r="H3" s="10">
        <v>2001</v>
      </c>
      <c r="I3" s="10">
        <v>2002</v>
      </c>
      <c r="J3" s="10">
        <v>2003</v>
      </c>
      <c r="K3" s="10">
        <v>2004</v>
      </c>
      <c r="L3" s="10">
        <v>2005</v>
      </c>
      <c r="M3" s="10">
        <v>2006</v>
      </c>
      <c r="N3" s="10"/>
      <c r="O3" s="10"/>
    </row>
    <row r="5" spans="1:13" ht="12.75">
      <c r="A5" s="21" t="s">
        <v>109</v>
      </c>
      <c r="B5" s="53">
        <v>7077.5</v>
      </c>
      <c r="C5" s="53">
        <v>7428</v>
      </c>
      <c r="D5" s="53">
        <v>7804.7</v>
      </c>
      <c r="E5" s="53">
        <v>8203.3</v>
      </c>
      <c r="F5" s="53">
        <v>8622.8</v>
      </c>
      <c r="G5" s="53">
        <v>9058.4</v>
      </c>
      <c r="H5" s="53">
        <v>9522.7</v>
      </c>
      <c r="I5" s="53">
        <v>10005.4</v>
      </c>
      <c r="J5" s="53">
        <v>10523.8</v>
      </c>
      <c r="K5" s="53">
        <v>11058.6</v>
      </c>
      <c r="L5" s="53">
        <v>11620</v>
      </c>
      <c r="M5" s="53">
        <v>12207.2</v>
      </c>
    </row>
    <row r="6" spans="1:13" ht="12.75">
      <c r="A6" s="40" t="s">
        <v>110</v>
      </c>
      <c r="B6" s="53">
        <v>7189.2</v>
      </c>
      <c r="C6" s="53">
        <v>7557.4</v>
      </c>
      <c r="D6" s="53">
        <v>7945.9</v>
      </c>
      <c r="E6" s="53">
        <v>8353.8</v>
      </c>
      <c r="F6" s="53">
        <v>8777.8</v>
      </c>
      <c r="G6" s="53">
        <v>9228.1</v>
      </c>
      <c r="H6" s="53">
        <v>9698.7</v>
      </c>
      <c r="I6" s="53">
        <v>10198.2</v>
      </c>
      <c r="J6" s="53">
        <v>10719.3</v>
      </c>
      <c r="K6" s="53">
        <v>11263.9</v>
      </c>
      <c r="L6" s="53">
        <v>11834.9</v>
      </c>
      <c r="M6" s="53">
        <v>12434.6</v>
      </c>
    </row>
    <row r="7" spans="1:13" ht="12.75">
      <c r="A7" s="21" t="s">
        <v>80</v>
      </c>
      <c r="B7" s="52">
        <v>5</v>
      </c>
      <c r="C7" s="52">
        <f aca="true" t="shared" si="0" ref="C7:M7">100*C5/B5-100</f>
        <v>4.952313670081239</v>
      </c>
      <c r="D7" s="52">
        <f t="shared" si="0"/>
        <v>5.071351642434038</v>
      </c>
      <c r="E7" s="52">
        <f t="shared" si="0"/>
        <v>5.107179007521097</v>
      </c>
      <c r="F7" s="52">
        <f t="shared" si="0"/>
        <v>5.113795667597188</v>
      </c>
      <c r="G7" s="52">
        <f t="shared" si="0"/>
        <v>5.051723338126834</v>
      </c>
      <c r="H7" s="52">
        <f t="shared" si="0"/>
        <v>5.1256292501987275</v>
      </c>
      <c r="I7" s="52">
        <f t="shared" si="0"/>
        <v>5.068940531571926</v>
      </c>
      <c r="J7" s="52">
        <f t="shared" si="0"/>
        <v>5.181202150838544</v>
      </c>
      <c r="K7" s="52">
        <f t="shared" si="0"/>
        <v>5.081814553678342</v>
      </c>
      <c r="L7" s="52">
        <f t="shared" si="0"/>
        <v>5.076591973667547</v>
      </c>
      <c r="M7" s="52">
        <f t="shared" si="0"/>
        <v>5.053356282271949</v>
      </c>
    </row>
    <row r="8" spans="1:13" ht="12.75">
      <c r="A8" s="38" t="s">
        <v>81</v>
      </c>
      <c r="B8" s="52">
        <v>4.2</v>
      </c>
      <c r="C8" s="52">
        <f aca="true" t="shared" si="1" ref="C8:M8">100*C6/B6-100</f>
        <v>5.121571245757522</v>
      </c>
      <c r="D8" s="52">
        <f t="shared" si="1"/>
        <v>5.1406568396538574</v>
      </c>
      <c r="E8" s="52">
        <f t="shared" si="1"/>
        <v>5.133465057451005</v>
      </c>
      <c r="F8" s="52">
        <f t="shared" si="1"/>
        <v>5.075534487299194</v>
      </c>
      <c r="G8" s="52">
        <f t="shared" si="1"/>
        <v>5.129987012691117</v>
      </c>
      <c r="H8" s="52">
        <f t="shared" si="1"/>
        <v>5.099641312946332</v>
      </c>
      <c r="I8" s="52">
        <f t="shared" si="1"/>
        <v>5.150174765690252</v>
      </c>
      <c r="J8" s="52">
        <f t="shared" si="1"/>
        <v>5.10972524563158</v>
      </c>
      <c r="K8" s="52">
        <f t="shared" si="1"/>
        <v>5.080555633296953</v>
      </c>
      <c r="L8" s="52">
        <f t="shared" si="1"/>
        <v>5.069292163460261</v>
      </c>
      <c r="M8" s="52">
        <f t="shared" si="1"/>
        <v>5.067216453032984</v>
      </c>
    </row>
    <row r="9" spans="2:13" ht="12.7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0" t="s">
        <v>111</v>
      </c>
      <c r="B10" s="53">
        <v>5520.8</v>
      </c>
      <c r="C10" s="53">
        <v>5671</v>
      </c>
      <c r="D10" s="53">
        <v>5833.1</v>
      </c>
      <c r="E10" s="53">
        <v>5997.2</v>
      </c>
      <c r="F10" s="53">
        <v>6163.2</v>
      </c>
      <c r="G10" s="53">
        <v>6332.8</v>
      </c>
      <c r="H10" s="53">
        <v>6512.7</v>
      </c>
      <c r="I10" s="53">
        <v>6694.4</v>
      </c>
      <c r="J10" s="53">
        <v>6884.1</v>
      </c>
      <c r="K10" s="53">
        <v>7078</v>
      </c>
      <c r="L10" s="53">
        <v>7276.9</v>
      </c>
      <c r="M10" s="53">
        <v>7480.2</v>
      </c>
    </row>
    <row r="11" spans="1:13" ht="12.75">
      <c r="A11" s="40" t="s">
        <v>112</v>
      </c>
      <c r="B11" s="53">
        <v>5580.8</v>
      </c>
      <c r="C11" s="53">
        <v>5731.8</v>
      </c>
      <c r="D11" s="53">
        <v>5894.6</v>
      </c>
      <c r="E11" s="53">
        <v>6057.4</v>
      </c>
      <c r="F11" s="53">
        <v>6225.4</v>
      </c>
      <c r="G11" s="53">
        <v>6398.6</v>
      </c>
      <c r="H11" s="53">
        <v>6580.3</v>
      </c>
      <c r="I11" s="53">
        <v>6766.3</v>
      </c>
      <c r="J11" s="53">
        <v>6955.6</v>
      </c>
      <c r="K11" s="53">
        <v>7151.7</v>
      </c>
      <c r="L11" s="53">
        <v>7351.3</v>
      </c>
      <c r="M11" s="53">
        <v>7558.1</v>
      </c>
    </row>
    <row r="12" spans="1:13" ht="12.75">
      <c r="A12" s="40" t="s">
        <v>84</v>
      </c>
      <c r="B12" s="52">
        <v>3.3</v>
      </c>
      <c r="C12" s="52">
        <f aca="true" t="shared" si="2" ref="C12:M12">100*C10/B10-100</f>
        <v>2.720620199971009</v>
      </c>
      <c r="D12" s="52">
        <f t="shared" si="2"/>
        <v>2.858402398166106</v>
      </c>
      <c r="E12" s="52">
        <f t="shared" si="2"/>
        <v>2.813255387358339</v>
      </c>
      <c r="F12" s="52">
        <f t="shared" si="2"/>
        <v>2.7679583805776105</v>
      </c>
      <c r="G12" s="52">
        <f t="shared" si="2"/>
        <v>2.751817237798548</v>
      </c>
      <c r="H12" s="52">
        <f t="shared" si="2"/>
        <v>2.8407655381505776</v>
      </c>
      <c r="I12" s="52">
        <f t="shared" si="2"/>
        <v>2.7899335145177844</v>
      </c>
      <c r="J12" s="52">
        <f t="shared" si="2"/>
        <v>2.8337117590822203</v>
      </c>
      <c r="K12" s="52">
        <f t="shared" si="2"/>
        <v>2.8166354352783856</v>
      </c>
      <c r="L12" s="52">
        <f t="shared" si="2"/>
        <v>2.810115851935578</v>
      </c>
      <c r="M12" s="52">
        <f t="shared" si="2"/>
        <v>2.7937720732729616</v>
      </c>
    </row>
    <row r="13" spans="1:13" ht="12.75">
      <c r="A13" s="40" t="s">
        <v>85</v>
      </c>
      <c r="B13" s="52">
        <v>2.7</v>
      </c>
      <c r="C13" s="52">
        <f aca="true" t="shared" si="3" ref="C13:M13">100*C11/B11-100</f>
        <v>2.7057052752293487</v>
      </c>
      <c r="D13" s="52">
        <f t="shared" si="3"/>
        <v>2.8402944973655764</v>
      </c>
      <c r="E13" s="52">
        <f t="shared" si="3"/>
        <v>2.761849828656736</v>
      </c>
      <c r="F13" s="52">
        <f t="shared" si="3"/>
        <v>2.7734671641298263</v>
      </c>
      <c r="G13" s="52">
        <f t="shared" si="3"/>
        <v>2.7821505445433274</v>
      </c>
      <c r="H13" s="52">
        <f t="shared" si="3"/>
        <v>2.839683680805166</v>
      </c>
      <c r="I13" s="52">
        <f t="shared" si="3"/>
        <v>2.8266188471650224</v>
      </c>
      <c r="J13" s="52">
        <f t="shared" si="3"/>
        <v>2.7976885446994686</v>
      </c>
      <c r="K13" s="52">
        <f t="shared" si="3"/>
        <v>2.8193110587152717</v>
      </c>
      <c r="L13" s="52">
        <f t="shared" si="3"/>
        <v>2.7909448103248167</v>
      </c>
      <c r="M13" s="52">
        <f t="shared" si="3"/>
        <v>2.8131078856800826</v>
      </c>
    </row>
    <row r="14" spans="2:13" ht="12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2.75">
      <c r="A15" s="40" t="s">
        <v>121</v>
      </c>
      <c r="B15" s="53">
        <v>6811.7</v>
      </c>
      <c r="C15" s="53">
        <f aca="true" t="shared" si="4" ref="C15:M15">B15*(1+0.01*C16)</f>
        <v>6961.5574</v>
      </c>
      <c r="D15" s="53">
        <f t="shared" si="4"/>
        <v>7123.76168742</v>
      </c>
      <c r="E15" s="53">
        <f t="shared" si="4"/>
        <v>7289.745334736887</v>
      </c>
      <c r="F15" s="53">
        <f t="shared" si="4"/>
        <v>7459.596401036258</v>
      </c>
      <c r="G15" s="53">
        <f t="shared" si="4"/>
        <v>7633.404997180403</v>
      </c>
      <c r="H15" s="53">
        <f t="shared" si="4"/>
        <v>7811.263333614707</v>
      </c>
      <c r="I15" s="53">
        <f t="shared" si="4"/>
        <v>7993.265769287931</v>
      </c>
      <c r="J15" s="53">
        <f t="shared" si="4"/>
        <v>8179.508861712341</v>
      </c>
      <c r="K15" s="53">
        <f t="shared" si="4"/>
        <v>8370.091418190239</v>
      </c>
      <c r="L15" s="53">
        <f t="shared" si="4"/>
        <v>8565.114548234073</v>
      </c>
      <c r="M15" s="53">
        <f t="shared" si="4"/>
        <v>8764.681717207928</v>
      </c>
    </row>
    <row r="16" spans="1:13" ht="12.75">
      <c r="A16" s="40" t="s">
        <v>85</v>
      </c>
      <c r="B16" s="52">
        <v>1.8</v>
      </c>
      <c r="C16" s="52">
        <v>2.2</v>
      </c>
      <c r="D16" s="52">
        <v>2.33</v>
      </c>
      <c r="E16" s="52">
        <v>2.33</v>
      </c>
      <c r="F16" s="52">
        <v>2.33</v>
      </c>
      <c r="G16" s="52">
        <v>2.33</v>
      </c>
      <c r="H16" s="52">
        <v>2.33</v>
      </c>
      <c r="I16" s="52">
        <v>2.33</v>
      </c>
      <c r="J16" s="52">
        <v>2.33</v>
      </c>
      <c r="K16" s="52">
        <v>2.33</v>
      </c>
      <c r="L16" s="52">
        <v>2.33</v>
      </c>
      <c r="M16" s="52">
        <v>2.33</v>
      </c>
    </row>
    <row r="17" spans="2:13" ht="12.7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20" t="s">
        <v>113</v>
      </c>
      <c r="B18" s="52">
        <f aca="true" t="shared" si="5" ref="B18:M18">100*B5/B10</f>
        <v>128.1970004347196</v>
      </c>
      <c r="C18" s="52">
        <f t="shared" si="5"/>
        <v>130.98219008993124</v>
      </c>
      <c r="D18" s="52">
        <f t="shared" si="5"/>
        <v>133.80020915122319</v>
      </c>
      <c r="E18" s="52">
        <f t="shared" si="5"/>
        <v>136.7854998999533</v>
      </c>
      <c r="F18" s="52">
        <f t="shared" si="5"/>
        <v>139.90784008307372</v>
      </c>
      <c r="G18" s="52">
        <f t="shared" si="5"/>
        <v>143.03941384537646</v>
      </c>
      <c r="H18" s="52">
        <f t="shared" si="5"/>
        <v>146.2173906367559</v>
      </c>
      <c r="I18" s="52">
        <f t="shared" si="5"/>
        <v>149.45924952198854</v>
      </c>
      <c r="J18" s="52">
        <f t="shared" si="5"/>
        <v>152.87110878691476</v>
      </c>
      <c r="K18" s="52">
        <f t="shared" si="5"/>
        <v>156.23905057925967</v>
      </c>
      <c r="L18" s="52">
        <f t="shared" si="5"/>
        <v>159.68338165977272</v>
      </c>
      <c r="M18" s="52">
        <f t="shared" si="5"/>
        <v>163.19349750006685</v>
      </c>
    </row>
    <row r="19" spans="1:13" ht="12.75">
      <c r="A19" s="38" t="s">
        <v>114</v>
      </c>
      <c r="B19" s="52">
        <f aca="true" t="shared" si="6" ref="B19:M19">100*B6/B11</f>
        <v>128.82024082568807</v>
      </c>
      <c r="C19" s="52">
        <f t="shared" si="6"/>
        <v>131.8503785896228</v>
      </c>
      <c r="D19" s="52">
        <f t="shared" si="6"/>
        <v>134.7996471346656</v>
      </c>
      <c r="E19" s="52">
        <f t="shared" si="6"/>
        <v>137.91065473635553</v>
      </c>
      <c r="F19" s="52">
        <f t="shared" si="6"/>
        <v>140.99977511485204</v>
      </c>
      <c r="G19" s="52">
        <f t="shared" si="6"/>
        <v>144.22061075860344</v>
      </c>
      <c r="H19" s="52">
        <f t="shared" si="6"/>
        <v>147.38993662902908</v>
      </c>
      <c r="I19" s="52">
        <f t="shared" si="6"/>
        <v>150.72048239067144</v>
      </c>
      <c r="J19" s="52">
        <f t="shared" si="6"/>
        <v>154.1103571223187</v>
      </c>
      <c r="K19" s="52">
        <f t="shared" si="6"/>
        <v>157.49961547604067</v>
      </c>
      <c r="L19" s="52">
        <f t="shared" si="6"/>
        <v>160.990573095915</v>
      </c>
      <c r="M19" s="52">
        <f t="shared" si="6"/>
        <v>164.5201836440375</v>
      </c>
    </row>
    <row r="20" spans="1:13" ht="12.75">
      <c r="A20" s="21" t="s">
        <v>80</v>
      </c>
      <c r="B20" s="52">
        <v>1.7</v>
      </c>
      <c r="C20" s="52">
        <f aca="true" t="shared" si="7" ref="C20:M20">100*C18/B18-100</f>
        <v>2.1725856656294553</v>
      </c>
      <c r="D20" s="52">
        <f t="shared" si="7"/>
        <v>2.151452086239459</v>
      </c>
      <c r="E20" s="52">
        <f t="shared" si="7"/>
        <v>2.2311555173699986</v>
      </c>
      <c r="F20" s="52">
        <f t="shared" si="7"/>
        <v>2.2826543642448485</v>
      </c>
      <c r="G20" s="52">
        <f t="shared" si="7"/>
        <v>2.238311849030964</v>
      </c>
      <c r="H20" s="52">
        <f t="shared" si="7"/>
        <v>2.221749031224917</v>
      </c>
      <c r="I20" s="52">
        <f t="shared" si="7"/>
        <v>2.2171500059704243</v>
      </c>
      <c r="J20" s="52">
        <f t="shared" si="7"/>
        <v>2.2828023530415607</v>
      </c>
      <c r="K20" s="52">
        <f t="shared" si="7"/>
        <v>2.203125115707408</v>
      </c>
      <c r="L20" s="52">
        <f t="shared" si="7"/>
        <v>2.2045263765640613</v>
      </c>
      <c r="M20" s="52">
        <f t="shared" si="7"/>
        <v>2.1981722855625208</v>
      </c>
    </row>
    <row r="21" spans="1:13" ht="12.75">
      <c r="A21" s="20" t="s">
        <v>88</v>
      </c>
      <c r="B21" s="52">
        <v>1.5</v>
      </c>
      <c r="C21" s="52">
        <f aca="true" t="shared" si="8" ref="C21:M21">100*C19/B19-100</f>
        <v>2.3522217816957323</v>
      </c>
      <c r="D21" s="52">
        <f t="shared" si="8"/>
        <v>2.236829788879291</v>
      </c>
      <c r="E21" s="52">
        <f t="shared" si="8"/>
        <v>2.307875182033669</v>
      </c>
      <c r="F21" s="52">
        <f t="shared" si="8"/>
        <v>2.2399432331040714</v>
      </c>
      <c r="G21" s="52">
        <f t="shared" si="8"/>
        <v>2.2842842416790035</v>
      </c>
      <c r="H21" s="52">
        <f t="shared" si="8"/>
        <v>2.197554048450428</v>
      </c>
      <c r="I21" s="52">
        <f t="shared" si="8"/>
        <v>2.259683284907794</v>
      </c>
      <c r="J21" s="52">
        <f t="shared" si="8"/>
        <v>2.2491135099081134</v>
      </c>
      <c r="K21" s="52">
        <f t="shared" si="8"/>
        <v>2.1992411263000804</v>
      </c>
      <c r="L21" s="52">
        <f t="shared" si="8"/>
        <v>2.216486439870323</v>
      </c>
      <c r="M21" s="52">
        <f t="shared" si="8"/>
        <v>2.192433060052295</v>
      </c>
    </row>
    <row r="22" spans="2:13" ht="12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.75">
      <c r="A23" s="38" t="s">
        <v>122</v>
      </c>
      <c r="B23" s="52">
        <v>108.6</v>
      </c>
      <c r="C23" s="52">
        <f aca="true" t="shared" si="9" ref="C23:M23">B23*(1+0.01*C24)</f>
        <v>111.6408</v>
      </c>
      <c r="D23" s="52">
        <f t="shared" si="9"/>
        <v>114.62160936</v>
      </c>
      <c r="E23" s="52">
        <f t="shared" si="9"/>
        <v>117.68200632991199</v>
      </c>
      <c r="F23" s="52">
        <f t="shared" si="9"/>
        <v>120.82411589892062</v>
      </c>
      <c r="G23" s="52">
        <f t="shared" si="9"/>
        <v>124.0501197934218</v>
      </c>
      <c r="H23" s="52">
        <f t="shared" si="9"/>
        <v>127.36225799190616</v>
      </c>
      <c r="I23" s="52">
        <f t="shared" si="9"/>
        <v>130.76283028029005</v>
      </c>
      <c r="J23" s="52">
        <f t="shared" si="9"/>
        <v>134.25419784877377</v>
      </c>
      <c r="K23" s="52">
        <f t="shared" si="9"/>
        <v>137.83878493133602</v>
      </c>
      <c r="L23" s="52">
        <f t="shared" si="9"/>
        <v>141.51908048900268</v>
      </c>
      <c r="M23" s="52">
        <f t="shared" si="9"/>
        <v>145.29763993805904</v>
      </c>
    </row>
    <row r="24" spans="1:13" ht="12.75">
      <c r="A24" s="20" t="s">
        <v>88</v>
      </c>
      <c r="B24" s="52">
        <v>2.6</v>
      </c>
      <c r="C24" s="52">
        <v>2.8</v>
      </c>
      <c r="D24" s="52">
        <v>2.67</v>
      </c>
      <c r="E24" s="52">
        <v>2.67</v>
      </c>
      <c r="F24" s="52">
        <v>2.67</v>
      </c>
      <c r="G24" s="52">
        <v>2.67</v>
      </c>
      <c r="H24" s="52">
        <v>2.67</v>
      </c>
      <c r="I24" s="52">
        <v>2.67</v>
      </c>
      <c r="J24" s="52">
        <v>2.67</v>
      </c>
      <c r="K24" s="52">
        <v>2.67</v>
      </c>
      <c r="L24" s="52">
        <v>2.67</v>
      </c>
      <c r="M24" s="52">
        <v>2.67</v>
      </c>
    </row>
    <row r="25" spans="1:13" ht="12.75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2.75">
      <c r="A26" s="39" t="s">
        <v>118</v>
      </c>
      <c r="B26" s="52">
        <v>152.43</v>
      </c>
      <c r="C26" s="52">
        <v>156.65</v>
      </c>
      <c r="D26" s="52">
        <v>161.3</v>
      </c>
      <c r="E26" s="52">
        <v>165.88</v>
      </c>
      <c r="F26" s="52">
        <v>170.52</v>
      </c>
      <c r="G26" s="52">
        <v>175.28</v>
      </c>
      <c r="H26" s="52">
        <v>180.2</v>
      </c>
      <c r="I26" s="52">
        <v>185.24</v>
      </c>
      <c r="J26" s="52">
        <v>190.43</v>
      </c>
      <c r="K26" s="52">
        <v>195.76</v>
      </c>
      <c r="L26" s="52">
        <v>201.26</v>
      </c>
      <c r="M26" s="52">
        <v>206.88</v>
      </c>
    </row>
    <row r="27" spans="1:13" ht="12.75">
      <c r="A27" s="39" t="s">
        <v>119</v>
      </c>
      <c r="B27" s="52">
        <v>153.83</v>
      </c>
      <c r="C27" s="52">
        <v>158.53</v>
      </c>
      <c r="D27" s="52">
        <v>163.13</v>
      </c>
      <c r="E27" s="52">
        <v>167.7</v>
      </c>
      <c r="F27" s="52">
        <v>172.4</v>
      </c>
      <c r="G27" s="52">
        <v>177.2</v>
      </c>
      <c r="H27" s="52">
        <v>182.17</v>
      </c>
      <c r="I27" s="52">
        <v>187.27</v>
      </c>
      <c r="J27" s="52">
        <v>192.53</v>
      </c>
      <c r="K27" s="52">
        <v>197.9</v>
      </c>
      <c r="L27" s="52">
        <v>203.47</v>
      </c>
      <c r="M27" s="52">
        <v>209.13</v>
      </c>
    </row>
    <row r="28" spans="1:13" ht="12.75">
      <c r="A28" s="20" t="s">
        <v>102</v>
      </c>
      <c r="B28" s="52">
        <v>2.8</v>
      </c>
      <c r="C28" s="52">
        <f aca="true" t="shared" si="10" ref="C28:M28">100*C26/B26-100</f>
        <v>2.768483894246529</v>
      </c>
      <c r="D28" s="52">
        <f t="shared" si="10"/>
        <v>2.9684008937121007</v>
      </c>
      <c r="E28" s="52">
        <f t="shared" si="10"/>
        <v>2.8394296342219434</v>
      </c>
      <c r="F28" s="52">
        <f t="shared" si="10"/>
        <v>2.7972027972028</v>
      </c>
      <c r="G28" s="52">
        <f t="shared" si="10"/>
        <v>2.7914614121510652</v>
      </c>
      <c r="H28" s="52">
        <f t="shared" si="10"/>
        <v>2.806937471474214</v>
      </c>
      <c r="I28" s="52">
        <f t="shared" si="10"/>
        <v>2.7968923418424083</v>
      </c>
      <c r="J28" s="52">
        <f t="shared" si="10"/>
        <v>2.8017706758799363</v>
      </c>
      <c r="K28" s="52">
        <f t="shared" si="10"/>
        <v>2.7989287402194947</v>
      </c>
      <c r="L28" s="52">
        <f t="shared" si="10"/>
        <v>2.8095627298733206</v>
      </c>
      <c r="M28" s="52">
        <f t="shared" si="10"/>
        <v>2.7924078306668036</v>
      </c>
    </row>
    <row r="29" spans="1:13" ht="12.75">
      <c r="A29" s="20" t="s">
        <v>88</v>
      </c>
      <c r="B29" s="52">
        <v>2.7</v>
      </c>
      <c r="C29" s="52">
        <f aca="true" t="shared" si="11" ref="C29:M29">100*C27/B27-100</f>
        <v>3.055320808684897</v>
      </c>
      <c r="D29" s="52">
        <f t="shared" si="11"/>
        <v>2.9016589919888958</v>
      </c>
      <c r="E29" s="52">
        <f t="shared" si="11"/>
        <v>2.8014466989517643</v>
      </c>
      <c r="F29" s="52">
        <f t="shared" si="11"/>
        <v>2.802623732856304</v>
      </c>
      <c r="G29" s="52">
        <f t="shared" si="11"/>
        <v>2.7842227378190216</v>
      </c>
      <c r="H29" s="52">
        <f t="shared" si="11"/>
        <v>2.8047404063205477</v>
      </c>
      <c r="I29" s="52">
        <f t="shared" si="11"/>
        <v>2.7995828072679387</v>
      </c>
      <c r="J29" s="52">
        <f t="shared" si="11"/>
        <v>2.808778768622844</v>
      </c>
      <c r="K29" s="52">
        <f t="shared" si="11"/>
        <v>2.7891757128759167</v>
      </c>
      <c r="L29" s="52">
        <f t="shared" si="11"/>
        <v>2.8145528044466914</v>
      </c>
      <c r="M29" s="52">
        <f t="shared" si="11"/>
        <v>2.781736865385568</v>
      </c>
    </row>
    <row r="30" spans="1:13" ht="12.75">
      <c r="A30" s="2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>
      <c r="A31" s="20" t="s">
        <v>120</v>
      </c>
      <c r="B31" s="52">
        <v>5.6</v>
      </c>
      <c r="C31" s="52">
        <v>5.7</v>
      </c>
      <c r="D31" s="52">
        <v>5.7</v>
      </c>
      <c r="E31" s="52">
        <v>5.7</v>
      </c>
      <c r="F31" s="52">
        <v>5.7</v>
      </c>
      <c r="G31" s="52">
        <v>5.7</v>
      </c>
      <c r="H31" s="52">
        <v>5.7</v>
      </c>
      <c r="I31" s="52">
        <v>5.7</v>
      </c>
      <c r="J31" s="52">
        <v>5.7</v>
      </c>
      <c r="K31" s="52">
        <v>5.7</v>
      </c>
      <c r="L31" s="52">
        <v>5.7</v>
      </c>
      <c r="M31" s="52">
        <v>5.7</v>
      </c>
    </row>
    <row r="32" spans="1:13" ht="12.75">
      <c r="A32" s="2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2.75">
      <c r="A33" s="31" t="s">
        <v>150</v>
      </c>
      <c r="B33" s="53">
        <v>6053.7</v>
      </c>
      <c r="C33" s="53">
        <v>6357.2</v>
      </c>
      <c r="D33" s="53">
        <v>6653.5</v>
      </c>
      <c r="E33" s="53">
        <v>6959.9</v>
      </c>
      <c r="F33" s="53">
        <v>7270</v>
      </c>
      <c r="G33" s="53">
        <v>7594.6</v>
      </c>
      <c r="H33" s="53">
        <v>7958.5</v>
      </c>
      <c r="I33" s="53">
        <v>8357.6</v>
      </c>
      <c r="J33" s="53">
        <v>8781.5</v>
      </c>
      <c r="K33" s="53">
        <v>9222.1</v>
      </c>
      <c r="L33" s="53">
        <v>9683.8</v>
      </c>
      <c r="M33" s="53">
        <v>10167.5</v>
      </c>
    </row>
    <row r="34" spans="1:13" ht="12.75">
      <c r="A34" s="31" t="s">
        <v>148</v>
      </c>
      <c r="B34" s="53">
        <v>3449.8</v>
      </c>
      <c r="C34" s="53">
        <v>3631</v>
      </c>
      <c r="D34" s="53">
        <v>3825.9</v>
      </c>
      <c r="E34" s="53">
        <v>4020.2</v>
      </c>
      <c r="F34" s="53">
        <v>4220</v>
      </c>
      <c r="G34" s="53">
        <v>4431</v>
      </c>
      <c r="H34" s="53">
        <v>4658.2</v>
      </c>
      <c r="I34" s="53">
        <v>4894.7</v>
      </c>
      <c r="J34" s="53">
        <v>5142.1</v>
      </c>
      <c r="K34" s="53">
        <v>5398.4</v>
      </c>
      <c r="L34" s="53">
        <v>5663.3</v>
      </c>
      <c r="M34" s="53">
        <v>5939</v>
      </c>
    </row>
    <row r="35" spans="1:13" ht="12.75">
      <c r="A35" s="31" t="s">
        <v>149</v>
      </c>
      <c r="B35" s="53">
        <v>572</v>
      </c>
      <c r="C35" s="53">
        <v>608.1</v>
      </c>
      <c r="D35" s="53">
        <v>657.2</v>
      </c>
      <c r="E35" s="53">
        <v>705.5</v>
      </c>
      <c r="F35" s="53">
        <v>749.4</v>
      </c>
      <c r="G35" s="53">
        <v>789.5</v>
      </c>
      <c r="H35" s="53">
        <v>826.4</v>
      </c>
      <c r="I35" s="53">
        <v>858.8</v>
      </c>
      <c r="J35" s="53">
        <v>900.4</v>
      </c>
      <c r="K35" s="53">
        <v>938.2</v>
      </c>
      <c r="L35" s="53">
        <v>980.4</v>
      </c>
      <c r="M35" s="53">
        <v>1022.8</v>
      </c>
    </row>
    <row r="36" spans="1:13" ht="12.75">
      <c r="A36" s="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2.75">
      <c r="A37" s="41" t="s">
        <v>103</v>
      </c>
      <c r="B37" s="52">
        <v>5.51</v>
      </c>
      <c r="C37" s="52">
        <v>4.92</v>
      </c>
      <c r="D37" s="52">
        <v>4.48</v>
      </c>
      <c r="E37" s="52">
        <v>4.3</v>
      </c>
      <c r="F37" s="52">
        <v>4.22</v>
      </c>
      <c r="G37" s="52">
        <v>4</v>
      </c>
      <c r="H37" s="52">
        <v>4</v>
      </c>
      <c r="I37" s="52">
        <v>4</v>
      </c>
      <c r="J37" s="52">
        <v>4</v>
      </c>
      <c r="K37" s="52">
        <v>4</v>
      </c>
      <c r="L37" s="52">
        <v>4</v>
      </c>
      <c r="M37" s="52">
        <v>4</v>
      </c>
    </row>
    <row r="38" spans="1:13" ht="12.75">
      <c r="A38" s="41" t="s">
        <v>151</v>
      </c>
      <c r="B38" s="52">
        <v>6.58</v>
      </c>
      <c r="C38" s="52">
        <v>5.6</v>
      </c>
      <c r="D38" s="52">
        <v>5.3</v>
      </c>
      <c r="E38" s="52">
        <v>5.02</v>
      </c>
      <c r="F38" s="52">
        <v>5</v>
      </c>
      <c r="G38" s="52">
        <v>5</v>
      </c>
      <c r="H38" s="52">
        <v>5</v>
      </c>
      <c r="I38" s="52">
        <v>5</v>
      </c>
      <c r="J38" s="52">
        <v>5</v>
      </c>
      <c r="K38" s="52">
        <v>5</v>
      </c>
      <c r="L38" s="52">
        <v>5</v>
      </c>
      <c r="M38" s="52">
        <v>5</v>
      </c>
    </row>
    <row r="39" spans="1:13" ht="12.75">
      <c r="A39" s="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14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20"/>
    </row>
    <row r="41" spans="1:14" ht="12.75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20"/>
    </row>
    <row r="42" spans="2:14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20"/>
    </row>
    <row r="43" spans="2:14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20"/>
    </row>
    <row r="44" spans="2:14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20"/>
    </row>
    <row r="45" spans="2:14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20"/>
    </row>
    <row r="46" spans="2:14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20"/>
    </row>
    <row r="47" spans="2:14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0"/>
    </row>
    <row r="48" spans="2:14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20"/>
    </row>
    <row r="49" spans="2:14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0"/>
    </row>
    <row r="50" spans="2:14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20"/>
    </row>
    <row r="51" spans="2:14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0"/>
    </row>
    <row r="52" spans="2:13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3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3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2:13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2:13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2:13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2:13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3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2:13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2:13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2:13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2:13" ht="12.7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2:13" ht="12.7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2:13" ht="12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2:13" ht="12.7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2:13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V8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1.77734375" style="2" customWidth="1"/>
    <col min="2" max="13" width="8.77734375" style="2" customWidth="1"/>
    <col min="14" max="16384" width="9.77734375" style="2" customWidth="1"/>
  </cols>
  <sheetData>
    <row r="1" spans="1:22" ht="12.75">
      <c r="A1" s="1" t="s">
        <v>212</v>
      </c>
      <c r="B1" s="3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1" t="s">
        <v>61</v>
      </c>
      <c r="B3" s="4">
        <v>1996</v>
      </c>
      <c r="C3" s="4">
        <v>1997</v>
      </c>
      <c r="D3" s="4">
        <v>1998</v>
      </c>
      <c r="E3" s="4">
        <v>1999</v>
      </c>
      <c r="F3" s="4">
        <v>2000</v>
      </c>
      <c r="G3" s="4">
        <v>2001</v>
      </c>
      <c r="H3" s="4">
        <v>2002</v>
      </c>
      <c r="I3" s="4">
        <v>2003</v>
      </c>
      <c r="J3" s="4">
        <v>2004</v>
      </c>
      <c r="K3" s="4">
        <v>2005</v>
      </c>
      <c r="L3" s="4">
        <v>2006</v>
      </c>
      <c r="M3" s="4">
        <v>2007</v>
      </c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8" t="s">
        <v>109</v>
      </c>
      <c r="B5" s="49">
        <v>7576.8</v>
      </c>
      <c r="C5" s="49">
        <v>7942.8</v>
      </c>
      <c r="D5" s="49">
        <v>8313.3</v>
      </c>
      <c r="E5" s="49">
        <v>8717.4</v>
      </c>
      <c r="F5" s="49">
        <v>9153.2</v>
      </c>
      <c r="G5" s="49">
        <v>9610</v>
      </c>
      <c r="H5" s="49">
        <v>10086.5</v>
      </c>
      <c r="I5" s="49">
        <v>10589.8</v>
      </c>
      <c r="J5" s="49">
        <v>11117.2</v>
      </c>
      <c r="K5" s="49">
        <v>11670</v>
      </c>
      <c r="L5" s="49">
        <v>12250.9</v>
      </c>
      <c r="M5" s="49">
        <v>12862.4</v>
      </c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8" t="s">
        <v>110</v>
      </c>
      <c r="B6" s="49">
        <v>7719.3</v>
      </c>
      <c r="C6" s="49">
        <v>8075.1</v>
      </c>
      <c r="D6" s="49">
        <v>8453.8</v>
      </c>
      <c r="E6" s="49">
        <v>8876.2</v>
      </c>
      <c r="F6" s="49">
        <v>9317.5</v>
      </c>
      <c r="G6" s="49">
        <v>9783.3</v>
      </c>
      <c r="H6" s="49">
        <v>10267.8</v>
      </c>
      <c r="I6" s="49">
        <v>10782.7</v>
      </c>
      <c r="J6" s="49">
        <v>11317.7</v>
      </c>
      <c r="K6" s="49">
        <v>11884.2</v>
      </c>
      <c r="L6" s="49">
        <v>12474.2</v>
      </c>
      <c r="M6" s="49">
        <v>13095.1</v>
      </c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8" t="s">
        <v>80</v>
      </c>
      <c r="B7" s="45">
        <v>4.45283851222807</v>
      </c>
      <c r="C7" s="45">
        <f aca="true" t="shared" si="0" ref="C7:M7">100*C5/B5-100</f>
        <v>4.830535318340196</v>
      </c>
      <c r="D7" s="45">
        <f t="shared" si="0"/>
        <v>4.6646019036108015</v>
      </c>
      <c r="E7" s="45">
        <f t="shared" si="0"/>
        <v>4.860885568907662</v>
      </c>
      <c r="F7" s="45">
        <f t="shared" si="0"/>
        <v>4.999197008282309</v>
      </c>
      <c r="G7" s="45">
        <f t="shared" si="0"/>
        <v>4.990604378796476</v>
      </c>
      <c r="H7" s="45">
        <f t="shared" si="0"/>
        <v>4.958376690946935</v>
      </c>
      <c r="I7" s="45">
        <f t="shared" si="0"/>
        <v>4.989837902146434</v>
      </c>
      <c r="J7" s="45">
        <f t="shared" si="0"/>
        <v>4.980264027649255</v>
      </c>
      <c r="K7" s="45">
        <f t="shared" si="0"/>
        <v>4.972475083654146</v>
      </c>
      <c r="L7" s="45">
        <f t="shared" si="0"/>
        <v>4.977720651242507</v>
      </c>
      <c r="M7" s="45">
        <f t="shared" si="0"/>
        <v>4.991470014447927</v>
      </c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8" t="s">
        <v>81</v>
      </c>
      <c r="B8" s="45">
        <v>5.01591706799445</v>
      </c>
      <c r="C8" s="45">
        <f aca="true" t="shared" si="1" ref="C8:M8">100*C6/B6-100</f>
        <v>4.60922622517586</v>
      </c>
      <c r="D8" s="45">
        <f t="shared" si="1"/>
        <v>4.689725204641405</v>
      </c>
      <c r="E8" s="45">
        <f t="shared" si="1"/>
        <v>4.996569590006885</v>
      </c>
      <c r="F8" s="45">
        <f t="shared" si="1"/>
        <v>4.971722133345338</v>
      </c>
      <c r="G8" s="45">
        <f t="shared" si="1"/>
        <v>4.999195063053378</v>
      </c>
      <c r="H8" s="45">
        <f t="shared" si="1"/>
        <v>4.952316702952984</v>
      </c>
      <c r="I8" s="45">
        <f t="shared" si="1"/>
        <v>5.014706168799549</v>
      </c>
      <c r="J8" s="45">
        <f t="shared" si="1"/>
        <v>4.961651534402321</v>
      </c>
      <c r="K8" s="45">
        <f t="shared" si="1"/>
        <v>5.00543396626523</v>
      </c>
      <c r="L8" s="45">
        <f t="shared" si="1"/>
        <v>4.964574813618071</v>
      </c>
      <c r="M8" s="45">
        <f t="shared" si="1"/>
        <v>4.977473505314961</v>
      </c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8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8" t="s">
        <v>123</v>
      </c>
      <c r="B10" s="49">
        <v>6901</v>
      </c>
      <c r="C10" s="49">
        <v>7056.1</v>
      </c>
      <c r="D10" s="49">
        <v>7196.5</v>
      </c>
      <c r="E10" s="49">
        <v>7354.5</v>
      </c>
      <c r="F10" s="49">
        <v>7524.7</v>
      </c>
      <c r="G10" s="49">
        <v>7699</v>
      </c>
      <c r="H10" s="49">
        <v>7876.7</v>
      </c>
      <c r="I10" s="49">
        <v>8059.1</v>
      </c>
      <c r="J10" s="49">
        <v>8244.4</v>
      </c>
      <c r="K10" s="49">
        <v>8433.4</v>
      </c>
      <c r="L10" s="49">
        <v>8628.8</v>
      </c>
      <c r="M10" s="49">
        <v>8828.3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8" t="s">
        <v>124</v>
      </c>
      <c r="B11" s="49">
        <v>6967.3</v>
      </c>
      <c r="C11" s="49">
        <v>7108.2</v>
      </c>
      <c r="D11" s="49">
        <v>7250.6</v>
      </c>
      <c r="E11" s="49">
        <v>7417.6</v>
      </c>
      <c r="F11" s="49">
        <v>7590</v>
      </c>
      <c r="G11" s="49">
        <v>7764.5</v>
      </c>
      <c r="H11" s="49">
        <v>7943.6</v>
      </c>
      <c r="I11" s="49">
        <v>8128.8</v>
      </c>
      <c r="J11" s="49">
        <v>8314</v>
      </c>
      <c r="K11" s="49">
        <v>8505.3</v>
      </c>
      <c r="L11" s="49">
        <v>8703.1</v>
      </c>
      <c r="M11" s="49">
        <v>8904.9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5" t="s">
        <v>84</v>
      </c>
      <c r="B12" s="45">
        <v>2.34468848714945</v>
      </c>
      <c r="C12" s="45">
        <f aca="true" t="shared" si="2" ref="C12:H13">100*C10/B10-100</f>
        <v>2.2475003622663365</v>
      </c>
      <c r="D12" s="45">
        <f t="shared" si="2"/>
        <v>1.9897677187114624</v>
      </c>
      <c r="E12" s="45">
        <f t="shared" si="2"/>
        <v>2.195511707079831</v>
      </c>
      <c r="F12" s="45">
        <f t="shared" si="2"/>
        <v>2.31422938337073</v>
      </c>
      <c r="G12" s="45">
        <f t="shared" si="2"/>
        <v>2.3163714168006777</v>
      </c>
      <c r="H12" s="45">
        <f t="shared" si="2"/>
        <v>2.3080919599947975</v>
      </c>
      <c r="I12" s="45">
        <v>2.3</v>
      </c>
      <c r="J12" s="45">
        <v>2.3</v>
      </c>
      <c r="K12" s="45">
        <v>2.3</v>
      </c>
      <c r="L12" s="45">
        <v>2.3</v>
      </c>
      <c r="M12" s="45">
        <v>2.3</v>
      </c>
      <c r="O12" s="3"/>
      <c r="P12" s="3"/>
      <c r="Q12" s="3"/>
      <c r="R12" s="3"/>
      <c r="S12" s="3"/>
      <c r="T12" s="3"/>
      <c r="U12" s="3"/>
      <c r="V12" s="3"/>
    </row>
    <row r="13" spans="1:22" ht="12.75">
      <c r="A13" s="2" t="s">
        <v>85</v>
      </c>
      <c r="B13" s="45">
        <v>2.75192826699308</v>
      </c>
      <c r="C13" s="45">
        <f t="shared" si="2"/>
        <v>2.022304192441837</v>
      </c>
      <c r="D13" s="45">
        <f t="shared" si="2"/>
        <v>2.0033201091696924</v>
      </c>
      <c r="E13" s="45">
        <f t="shared" si="2"/>
        <v>2.3032576614349125</v>
      </c>
      <c r="F13" s="45">
        <f t="shared" si="2"/>
        <v>2.324201898188093</v>
      </c>
      <c r="G13" s="45">
        <f t="shared" si="2"/>
        <v>2.2990777338603436</v>
      </c>
      <c r="H13" s="45">
        <f t="shared" si="2"/>
        <v>2.306652070320041</v>
      </c>
      <c r="I13" s="45">
        <f>100*I11/H11-100</f>
        <v>2.3314366282290138</v>
      </c>
      <c r="J13" s="45">
        <f>100*J11/I11-100</f>
        <v>2.2783190630843393</v>
      </c>
      <c r="K13" s="45">
        <f>100*K11/J11-100</f>
        <v>2.3009381765696304</v>
      </c>
      <c r="L13" s="45">
        <f>100*L11/K11-100</f>
        <v>2.325608738080973</v>
      </c>
      <c r="M13" s="45">
        <f>100*M11/L11-100</f>
        <v>2.318714021440627</v>
      </c>
      <c r="O13" s="3"/>
      <c r="P13" s="3"/>
      <c r="Q13" s="3"/>
      <c r="R13" s="3"/>
      <c r="S13" s="3"/>
      <c r="T13" s="3"/>
      <c r="U13" s="3"/>
      <c r="V13" s="3"/>
    </row>
    <row r="14" spans="2:22" ht="12.7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O14" s="3"/>
      <c r="P14" s="3"/>
      <c r="Q14" s="3"/>
      <c r="R14" s="3"/>
      <c r="S14" s="3"/>
      <c r="T14" s="3"/>
      <c r="U14" s="3"/>
      <c r="V14" s="3"/>
    </row>
    <row r="15" spans="1:22" ht="12.75">
      <c r="A15" s="7" t="s">
        <v>125</v>
      </c>
      <c r="B15" s="45">
        <v>109.93</v>
      </c>
      <c r="C15" s="45">
        <v>112.7</v>
      </c>
      <c r="D15" s="45">
        <v>115.66</v>
      </c>
      <c r="E15" s="45">
        <v>118.68</v>
      </c>
      <c r="F15" s="45">
        <v>121.8</v>
      </c>
      <c r="G15" s="45">
        <v>124.98</v>
      </c>
      <c r="H15" s="45">
        <v>128.22</v>
      </c>
      <c r="I15" s="45">
        <v>131.57</v>
      </c>
      <c r="J15" s="45">
        <v>135.01</v>
      </c>
      <c r="K15" s="45">
        <v>138.55</v>
      </c>
      <c r="L15" s="45">
        <v>142.15</v>
      </c>
      <c r="M15" s="45">
        <v>145.87</v>
      </c>
      <c r="O15" s="3"/>
      <c r="P15" s="3"/>
      <c r="Q15" s="3"/>
      <c r="R15" s="3"/>
      <c r="S15" s="3"/>
      <c r="T15" s="3"/>
      <c r="U15" s="3"/>
      <c r="V15" s="3"/>
    </row>
    <row r="16" spans="1:22" ht="12.75">
      <c r="A16" s="2" t="s">
        <v>126</v>
      </c>
      <c r="B16" s="45">
        <v>110.9</v>
      </c>
      <c r="C16" s="45">
        <v>113.7</v>
      </c>
      <c r="D16" s="45">
        <v>116.7</v>
      </c>
      <c r="E16" s="45">
        <v>119.8</v>
      </c>
      <c r="F16" s="45">
        <v>122.9</v>
      </c>
      <c r="G16" s="45">
        <v>126.2</v>
      </c>
      <c r="H16" s="45">
        <v>129.4</v>
      </c>
      <c r="I16" s="45">
        <v>132.8</v>
      </c>
      <c r="J16" s="45">
        <v>136.3</v>
      </c>
      <c r="K16" s="45">
        <v>139.9</v>
      </c>
      <c r="L16" s="45">
        <v>143.5</v>
      </c>
      <c r="M16" s="45">
        <v>147.2</v>
      </c>
      <c r="O16" s="3"/>
      <c r="P16" s="3"/>
      <c r="Q16" s="3"/>
      <c r="R16" s="3"/>
      <c r="S16" s="3"/>
      <c r="T16" s="3"/>
      <c r="U16" s="3"/>
      <c r="V16" s="3"/>
    </row>
    <row r="17" spans="1:22" ht="12.75">
      <c r="A17" s="5" t="s">
        <v>80</v>
      </c>
      <c r="B17" s="45">
        <v>2.19392023798457</v>
      </c>
      <c r="C17" s="45">
        <f aca="true" t="shared" si="3" ref="C17:M17">100*C15/B15-100</f>
        <v>2.519785317929589</v>
      </c>
      <c r="D17" s="45">
        <f t="shared" si="3"/>
        <v>2.6264418811002628</v>
      </c>
      <c r="E17" s="45">
        <f t="shared" si="3"/>
        <v>2.6111015044094756</v>
      </c>
      <c r="F17" s="45">
        <f t="shared" si="3"/>
        <v>2.6289180990899865</v>
      </c>
      <c r="G17" s="45">
        <f t="shared" si="3"/>
        <v>2.610837438423644</v>
      </c>
      <c r="H17" s="45">
        <f t="shared" si="3"/>
        <v>2.592414786365822</v>
      </c>
      <c r="I17" s="45">
        <f t="shared" si="3"/>
        <v>2.612696927156449</v>
      </c>
      <c r="J17" s="45">
        <f t="shared" si="3"/>
        <v>2.6145777912898183</v>
      </c>
      <c r="K17" s="45">
        <f t="shared" si="3"/>
        <v>2.6220279979260965</v>
      </c>
      <c r="L17" s="45">
        <f t="shared" si="3"/>
        <v>2.59833994947671</v>
      </c>
      <c r="M17" s="45">
        <f t="shared" si="3"/>
        <v>2.6169539219134634</v>
      </c>
      <c r="O17" s="3"/>
      <c r="P17" s="3"/>
      <c r="Q17" s="3"/>
      <c r="R17" s="3"/>
      <c r="S17" s="3"/>
      <c r="T17" s="3"/>
      <c r="U17" s="3"/>
      <c r="V17" s="3"/>
    </row>
    <row r="18" spans="1:22" ht="12.75">
      <c r="A18" s="7" t="s">
        <v>88</v>
      </c>
      <c r="B18" s="45">
        <v>2.3</v>
      </c>
      <c r="C18" s="45">
        <v>2.5</v>
      </c>
      <c r="D18" s="45">
        <v>2.6</v>
      </c>
      <c r="E18" s="45">
        <v>2.6</v>
      </c>
      <c r="F18" s="45">
        <v>2.6</v>
      </c>
      <c r="G18" s="45">
        <v>2.6</v>
      </c>
      <c r="H18" s="45">
        <v>2.6</v>
      </c>
      <c r="I18" s="45">
        <v>2.6</v>
      </c>
      <c r="J18" s="45">
        <v>2.6</v>
      </c>
      <c r="K18" s="45">
        <v>2.6</v>
      </c>
      <c r="L18" s="45">
        <v>2.6</v>
      </c>
      <c r="M18" s="45">
        <v>2.6</v>
      </c>
      <c r="O18" s="3"/>
      <c r="P18" s="3"/>
      <c r="Q18" s="3"/>
      <c r="R18" s="3"/>
      <c r="S18" s="3"/>
      <c r="T18" s="3"/>
      <c r="U18" s="3"/>
      <c r="V18" s="3"/>
    </row>
    <row r="19" spans="2:22" ht="12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O19" s="3"/>
      <c r="P19" s="3"/>
      <c r="Q19" s="3"/>
      <c r="R19" s="3"/>
      <c r="S19" s="3"/>
      <c r="T19" s="3"/>
      <c r="U19" s="3"/>
      <c r="V19" s="3"/>
    </row>
    <row r="20" spans="1:22" ht="12.75">
      <c r="A20" s="9" t="s">
        <v>118</v>
      </c>
      <c r="B20" s="45">
        <v>156.94</v>
      </c>
      <c r="C20" s="45">
        <v>161.22</v>
      </c>
      <c r="D20" s="45">
        <v>165.5</v>
      </c>
      <c r="E20" s="45">
        <v>169.97</v>
      </c>
      <c r="F20" s="45">
        <v>174.56</v>
      </c>
      <c r="G20" s="45">
        <v>179.28</v>
      </c>
      <c r="H20" s="45">
        <v>184.12</v>
      </c>
      <c r="I20" s="45">
        <v>189.08</v>
      </c>
      <c r="J20" s="45">
        <v>194.19</v>
      </c>
      <c r="K20" s="45">
        <v>199.43</v>
      </c>
      <c r="L20" s="45">
        <v>204.82</v>
      </c>
      <c r="M20" s="45">
        <v>210.34</v>
      </c>
      <c r="O20" s="3"/>
      <c r="P20" s="3"/>
      <c r="Q20" s="3"/>
      <c r="R20" s="3"/>
      <c r="S20" s="3"/>
      <c r="T20" s="3"/>
      <c r="U20" s="3"/>
      <c r="V20" s="3"/>
    </row>
    <row r="21" spans="1:22" ht="12.75">
      <c r="A21" s="9" t="s">
        <v>119</v>
      </c>
      <c r="B21" s="45">
        <v>158.63</v>
      </c>
      <c r="C21" s="45">
        <v>162.77</v>
      </c>
      <c r="D21" s="45">
        <v>167.17</v>
      </c>
      <c r="E21" s="45">
        <v>171.67</v>
      </c>
      <c r="F21" s="45">
        <v>176.3</v>
      </c>
      <c r="G21" s="45">
        <v>181.07</v>
      </c>
      <c r="H21" s="45">
        <v>185.97</v>
      </c>
      <c r="I21" s="45">
        <v>190.97</v>
      </c>
      <c r="J21" s="45">
        <v>196.13</v>
      </c>
      <c r="K21" s="45">
        <v>201.43</v>
      </c>
      <c r="L21" s="45">
        <v>206.87</v>
      </c>
      <c r="M21" s="45">
        <v>212.47</v>
      </c>
      <c r="O21" s="3"/>
      <c r="P21" s="3"/>
      <c r="Q21" s="3"/>
      <c r="R21" s="3"/>
      <c r="S21" s="3"/>
      <c r="T21" s="3"/>
      <c r="U21" s="3"/>
      <c r="V21" s="3"/>
    </row>
    <row r="22" spans="1:22" ht="12.75">
      <c r="A22" s="7" t="s">
        <v>102</v>
      </c>
      <c r="B22" s="45">
        <v>2.91822414584563</v>
      </c>
      <c r="C22" s="45">
        <f aca="true" t="shared" si="4" ref="C22:M22">100*C20/B20-100</f>
        <v>2.727156875238947</v>
      </c>
      <c r="D22" s="45">
        <f t="shared" si="4"/>
        <v>2.6547574742587727</v>
      </c>
      <c r="E22" s="45">
        <f t="shared" si="4"/>
        <v>2.700906344410882</v>
      </c>
      <c r="F22" s="45">
        <f t="shared" si="4"/>
        <v>2.7004765546861194</v>
      </c>
      <c r="G22" s="45">
        <f t="shared" si="4"/>
        <v>2.70394133822181</v>
      </c>
      <c r="H22" s="45">
        <f t="shared" si="4"/>
        <v>2.6996876394466796</v>
      </c>
      <c r="I22" s="45">
        <f t="shared" si="4"/>
        <v>2.6938952856832543</v>
      </c>
      <c r="J22" s="45">
        <f t="shared" si="4"/>
        <v>2.702559763063249</v>
      </c>
      <c r="K22" s="45">
        <f t="shared" si="4"/>
        <v>2.698388176528141</v>
      </c>
      <c r="L22" s="45">
        <f t="shared" si="4"/>
        <v>2.7027027027026946</v>
      </c>
      <c r="M22" s="45">
        <f t="shared" si="4"/>
        <v>2.6950493115906653</v>
      </c>
      <c r="O22" s="3"/>
      <c r="P22" s="3"/>
      <c r="Q22" s="3"/>
      <c r="R22" s="3"/>
      <c r="S22" s="3"/>
      <c r="T22" s="3"/>
      <c r="U22" s="3"/>
      <c r="V22" s="3"/>
    </row>
    <row r="23" spans="1:22" ht="12.75">
      <c r="A23" s="7" t="s">
        <v>88</v>
      </c>
      <c r="B23" s="45">
        <v>3.09352050432183</v>
      </c>
      <c r="C23" s="45">
        <f aca="true" t="shared" si="5" ref="C23:M23">100*C21/B21-100</f>
        <v>2.6098468133392316</v>
      </c>
      <c r="D23" s="45">
        <f t="shared" si="5"/>
        <v>2.703200835534801</v>
      </c>
      <c r="E23" s="45">
        <f t="shared" si="5"/>
        <v>2.691870550936187</v>
      </c>
      <c r="F23" s="45">
        <f t="shared" si="5"/>
        <v>2.6970350090289514</v>
      </c>
      <c r="G23" s="45">
        <f t="shared" si="5"/>
        <v>2.705615428247299</v>
      </c>
      <c r="H23" s="45">
        <f t="shared" si="5"/>
        <v>2.7061357486055186</v>
      </c>
      <c r="I23" s="45">
        <f t="shared" si="5"/>
        <v>2.6886056890896413</v>
      </c>
      <c r="J23" s="45">
        <f t="shared" si="5"/>
        <v>2.7019950777609125</v>
      </c>
      <c r="K23" s="45">
        <f t="shared" si="5"/>
        <v>2.7022892979146462</v>
      </c>
      <c r="L23" s="45">
        <f t="shared" si="5"/>
        <v>2.700690066027903</v>
      </c>
      <c r="M23" s="45">
        <f t="shared" si="5"/>
        <v>2.707014066805243</v>
      </c>
      <c r="O23" s="3"/>
      <c r="P23" s="3"/>
      <c r="Q23" s="3"/>
      <c r="R23" s="3"/>
      <c r="S23" s="3"/>
      <c r="T23" s="3"/>
      <c r="U23" s="3"/>
      <c r="V23" s="3"/>
    </row>
    <row r="24" spans="1:22" ht="12.75">
      <c r="A24" s="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O24" s="3"/>
      <c r="P24" s="3"/>
      <c r="Q24" s="3"/>
      <c r="R24" s="3"/>
      <c r="S24" s="3"/>
      <c r="T24" s="3"/>
      <c r="U24" s="3"/>
      <c r="V24" s="3"/>
    </row>
    <row r="25" spans="1:22" ht="12.75">
      <c r="A25" s="7" t="s">
        <v>120</v>
      </c>
      <c r="B25" s="45">
        <v>5.4</v>
      </c>
      <c r="C25" s="45">
        <v>5.3</v>
      </c>
      <c r="D25" s="45">
        <v>5.5</v>
      </c>
      <c r="E25" s="45">
        <v>5.5</v>
      </c>
      <c r="F25" s="45">
        <v>5.5</v>
      </c>
      <c r="G25" s="45">
        <v>5.5</v>
      </c>
      <c r="H25" s="45">
        <v>5.5</v>
      </c>
      <c r="I25" s="45">
        <v>5.5</v>
      </c>
      <c r="J25" s="45">
        <v>5.5</v>
      </c>
      <c r="K25" s="45">
        <v>5.5</v>
      </c>
      <c r="L25" s="45">
        <v>5.5</v>
      </c>
      <c r="M25" s="45">
        <v>5.5</v>
      </c>
      <c r="O25" s="3"/>
      <c r="P25" s="3"/>
      <c r="Q25" s="3"/>
      <c r="R25" s="3"/>
      <c r="S25" s="3"/>
      <c r="T25" s="3"/>
      <c r="U25" s="3"/>
      <c r="V25" s="3"/>
    </row>
    <row r="26" spans="1:22" ht="12.75">
      <c r="A26" s="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O26" s="3"/>
      <c r="P26" s="3"/>
      <c r="Q26" s="3"/>
      <c r="R26" s="3"/>
      <c r="S26" s="3"/>
      <c r="T26" s="3"/>
      <c r="U26" s="3"/>
      <c r="V26" s="3"/>
    </row>
    <row r="27" spans="1:22" ht="12.75">
      <c r="A27" s="31" t="s">
        <v>155</v>
      </c>
      <c r="B27" s="49">
        <v>1612</v>
      </c>
      <c r="C27" s="49">
        <v>1683.875</v>
      </c>
      <c r="D27" s="49">
        <v>1747.875</v>
      </c>
      <c r="E27" s="49">
        <v>1808.95</v>
      </c>
      <c r="F27" s="49">
        <v>1882.45</v>
      </c>
      <c r="G27" s="49">
        <v>1967.15</v>
      </c>
      <c r="H27" s="49">
        <v>2068.3</v>
      </c>
      <c r="I27" s="49">
        <v>2175.025</v>
      </c>
      <c r="J27" s="49">
        <v>2279.5</v>
      </c>
      <c r="K27" s="49">
        <v>2386.25</v>
      </c>
      <c r="L27" s="49">
        <v>2498.475</v>
      </c>
      <c r="M27" s="49">
        <v>2629.05</v>
      </c>
      <c r="O27" s="3"/>
      <c r="P27" s="3"/>
      <c r="Q27" s="3"/>
      <c r="R27" s="3"/>
      <c r="S27" s="3"/>
      <c r="T27" s="3"/>
      <c r="U27" s="3"/>
      <c r="V27" s="3"/>
    </row>
    <row r="28" spans="1:22" ht="12.75">
      <c r="A28" s="31" t="s">
        <v>148</v>
      </c>
      <c r="B28" s="43">
        <v>3628</v>
      </c>
      <c r="C28" s="49">
        <v>3807.8</v>
      </c>
      <c r="D28" s="49">
        <v>3982.125</v>
      </c>
      <c r="E28" s="49">
        <v>4167.625</v>
      </c>
      <c r="F28" s="49">
        <v>4374.025</v>
      </c>
      <c r="G28" s="49">
        <v>4590.174999999999</v>
      </c>
      <c r="H28" s="49">
        <v>4810.125</v>
      </c>
      <c r="I28" s="49">
        <v>5041.6</v>
      </c>
      <c r="J28" s="49">
        <v>5282.975</v>
      </c>
      <c r="K28" s="49">
        <v>5535.075000000001</v>
      </c>
      <c r="L28" s="49">
        <v>5799.55</v>
      </c>
      <c r="M28" s="49">
        <v>6070.4</v>
      </c>
      <c r="O28" s="3"/>
      <c r="P28" s="3"/>
      <c r="Q28" s="3"/>
      <c r="R28" s="3"/>
      <c r="S28" s="3"/>
      <c r="T28" s="3"/>
      <c r="U28" s="3"/>
      <c r="V28" s="3"/>
    </row>
    <row r="29" spans="1:22" ht="12.75">
      <c r="A29" s="31" t="s">
        <v>149</v>
      </c>
      <c r="B29" s="49">
        <v>651.7</v>
      </c>
      <c r="C29" s="49">
        <v>676.2</v>
      </c>
      <c r="D29" s="49">
        <v>714.25</v>
      </c>
      <c r="E29" s="49">
        <v>757.475</v>
      </c>
      <c r="F29" s="49">
        <v>795.7</v>
      </c>
      <c r="G29" s="49">
        <v>815.675</v>
      </c>
      <c r="H29" s="49">
        <v>848.9</v>
      </c>
      <c r="I29" s="49">
        <v>885.85</v>
      </c>
      <c r="J29" s="49">
        <v>923.05</v>
      </c>
      <c r="K29" s="49">
        <v>968.725</v>
      </c>
      <c r="L29" s="49">
        <v>1005.525</v>
      </c>
      <c r="M29" s="49">
        <v>1040.55</v>
      </c>
      <c r="O29" s="3"/>
      <c r="P29" s="3"/>
      <c r="Q29" s="3"/>
      <c r="R29" s="3"/>
      <c r="S29" s="3"/>
      <c r="T29" s="3"/>
      <c r="U29" s="3"/>
      <c r="V29" s="3"/>
    </row>
    <row r="30" spans="2:22" ht="12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O30" s="3"/>
      <c r="P30" s="3"/>
      <c r="Q30" s="3"/>
      <c r="R30" s="3"/>
      <c r="S30" s="3"/>
      <c r="T30" s="3"/>
      <c r="U30" s="3"/>
      <c r="V30" s="3"/>
    </row>
    <row r="31" spans="1:22" ht="12.75">
      <c r="A31" s="41" t="s">
        <v>103</v>
      </c>
      <c r="B31" s="45">
        <v>5.02</v>
      </c>
      <c r="C31" s="45">
        <v>4.98</v>
      </c>
      <c r="D31" s="45">
        <v>4.73</v>
      </c>
      <c r="E31" s="45">
        <v>4.4</v>
      </c>
      <c r="F31" s="45">
        <v>4.22</v>
      </c>
      <c r="G31" s="45">
        <v>4.04</v>
      </c>
      <c r="H31" s="45">
        <v>4.04</v>
      </c>
      <c r="I31" s="45">
        <v>4.04</v>
      </c>
      <c r="J31" s="45">
        <v>4.04</v>
      </c>
      <c r="K31" s="45">
        <v>4.04</v>
      </c>
      <c r="L31" s="45">
        <v>4.04</v>
      </c>
      <c r="M31" s="45">
        <v>4.04</v>
      </c>
      <c r="O31" s="3"/>
      <c r="P31" s="3"/>
      <c r="Q31" s="3"/>
      <c r="R31" s="3"/>
      <c r="S31" s="3"/>
      <c r="T31" s="3"/>
      <c r="U31" s="3"/>
      <c r="V31" s="3"/>
    </row>
    <row r="32" spans="1:22" ht="12.75">
      <c r="A32" s="41" t="s">
        <v>151</v>
      </c>
      <c r="B32" s="45">
        <v>6.45</v>
      </c>
      <c r="C32" s="45">
        <v>6.13</v>
      </c>
      <c r="D32" s="45">
        <v>5.9</v>
      </c>
      <c r="E32" s="45">
        <v>5.5</v>
      </c>
      <c r="F32" s="45">
        <v>5.3</v>
      </c>
      <c r="G32" s="45">
        <v>5.1</v>
      </c>
      <c r="H32" s="45">
        <v>5.1</v>
      </c>
      <c r="I32" s="45">
        <v>5.1</v>
      </c>
      <c r="J32" s="45">
        <v>5.1</v>
      </c>
      <c r="K32" s="45">
        <v>5.1</v>
      </c>
      <c r="L32" s="45">
        <v>5.1</v>
      </c>
      <c r="M32" s="45">
        <v>5.1</v>
      </c>
      <c r="O32" s="3"/>
      <c r="P32" s="3"/>
      <c r="Q32" s="3"/>
      <c r="R32" s="3"/>
      <c r="S32" s="3"/>
      <c r="T32" s="3"/>
      <c r="U32" s="3"/>
      <c r="V32" s="3"/>
    </row>
    <row r="33" spans="2:22" ht="12.7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O33" s="3"/>
      <c r="P33" s="3"/>
      <c r="Q33" s="3"/>
      <c r="R33" s="3"/>
      <c r="S33" s="3"/>
      <c r="T33" s="3"/>
      <c r="U33" s="3"/>
      <c r="V33" s="3"/>
    </row>
    <row r="34" spans="2:22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O34" s="3"/>
      <c r="P34" s="3"/>
      <c r="Q34" s="3"/>
      <c r="R34" s="3"/>
      <c r="S34" s="3"/>
      <c r="T34" s="3"/>
      <c r="U34" s="3"/>
      <c r="V34" s="3"/>
    </row>
    <row r="35" spans="2:22" ht="12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O35" s="3"/>
      <c r="P35" s="3"/>
      <c r="Q35" s="3"/>
      <c r="R35" s="3"/>
      <c r="S35" s="3"/>
      <c r="T35" s="3"/>
      <c r="U35" s="3"/>
      <c r="V35" s="3"/>
    </row>
    <row r="36" spans="1:22" ht="12.75">
      <c r="A36" s="1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O36" s="3"/>
      <c r="P36" s="3"/>
      <c r="Q36" s="3"/>
      <c r="R36" s="3"/>
      <c r="S36" s="3"/>
      <c r="T36" s="3"/>
      <c r="U36" s="3"/>
      <c r="V36" s="3"/>
    </row>
    <row r="37" spans="2:22" s="18" customFormat="1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19"/>
      <c r="P37" s="19"/>
      <c r="Q37" s="19"/>
      <c r="R37" s="19"/>
      <c r="S37" s="19"/>
      <c r="T37" s="19"/>
      <c r="U37" s="19"/>
      <c r="V37" s="19"/>
    </row>
    <row r="38" spans="2:22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3"/>
      <c r="P38" s="3"/>
      <c r="Q38" s="3"/>
      <c r="R38" s="3"/>
      <c r="S38" s="3"/>
      <c r="T38" s="3"/>
      <c r="U38" s="3"/>
      <c r="V38" s="3"/>
    </row>
    <row r="39" spans="2:22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3"/>
      <c r="P39" s="3"/>
      <c r="Q39" s="3"/>
      <c r="R39" s="3"/>
      <c r="S39" s="3"/>
      <c r="T39" s="3"/>
      <c r="U39" s="3"/>
      <c r="V39" s="3"/>
    </row>
    <row r="40" spans="2:22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3"/>
      <c r="P40" s="3"/>
      <c r="Q40" s="3"/>
      <c r="R40" s="3"/>
      <c r="S40" s="3"/>
      <c r="T40" s="3"/>
      <c r="U40" s="3"/>
      <c r="V40" s="3"/>
    </row>
    <row r="41" spans="2:22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3"/>
      <c r="P41" s="3"/>
      <c r="Q41" s="3"/>
      <c r="R41" s="3"/>
      <c r="S41" s="3"/>
      <c r="T41" s="3"/>
      <c r="U41" s="3"/>
      <c r="V41" s="3"/>
    </row>
    <row r="42" spans="2:22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3"/>
      <c r="P42" s="3"/>
      <c r="Q42" s="3"/>
      <c r="R42" s="3"/>
      <c r="S42" s="3"/>
      <c r="T42" s="3"/>
      <c r="U42" s="3"/>
      <c r="V42" s="3"/>
    </row>
    <row r="43" spans="2:22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3"/>
      <c r="P43" s="3"/>
      <c r="Q43" s="3"/>
      <c r="R43" s="3"/>
      <c r="S43" s="3"/>
      <c r="T43" s="3"/>
      <c r="U43" s="3"/>
      <c r="V43" s="3"/>
    </row>
    <row r="44" spans="2:22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3"/>
      <c r="P44" s="3"/>
      <c r="Q44" s="3"/>
      <c r="R44" s="3"/>
      <c r="S44" s="3"/>
      <c r="T44" s="3"/>
      <c r="U44" s="3"/>
      <c r="V44" s="3"/>
    </row>
    <row r="45" spans="2:22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3"/>
      <c r="P45" s="3"/>
      <c r="Q45" s="3"/>
      <c r="R45" s="3"/>
      <c r="S45" s="3"/>
      <c r="T45" s="3"/>
      <c r="U45" s="3"/>
      <c r="V45" s="3"/>
    </row>
    <row r="46" spans="2:22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"/>
      <c r="O46" s="3"/>
      <c r="P46" s="3"/>
      <c r="Q46" s="3"/>
      <c r="R46" s="3"/>
      <c r="S46" s="3"/>
      <c r="T46" s="3"/>
      <c r="U46" s="3"/>
      <c r="V46" s="3"/>
    </row>
    <row r="47" spans="2:22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1.77734375" style="7" customWidth="1"/>
    <col min="2" max="13" width="8.77734375" style="7" customWidth="1"/>
    <col min="14" max="16384" width="9.77734375" style="7" customWidth="1"/>
  </cols>
  <sheetData>
    <row r="1" spans="1:22" ht="12.75">
      <c r="A1" s="13" t="s">
        <v>213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6" ht="12.75">
      <c r="A3" s="14" t="s">
        <v>61</v>
      </c>
      <c r="B3" s="15">
        <v>1997</v>
      </c>
      <c r="C3" s="15">
        <v>1998</v>
      </c>
      <c r="D3" s="15">
        <v>1999</v>
      </c>
      <c r="E3" s="15">
        <v>2000</v>
      </c>
      <c r="F3" s="15">
        <v>2001</v>
      </c>
      <c r="G3" s="15">
        <v>2002</v>
      </c>
      <c r="H3" s="15">
        <v>2003</v>
      </c>
      <c r="I3" s="15">
        <v>2004</v>
      </c>
      <c r="J3" s="15">
        <v>2005</v>
      </c>
      <c r="K3" s="15">
        <v>2006</v>
      </c>
      <c r="L3" s="15">
        <v>2007</v>
      </c>
      <c r="M3" s="15">
        <v>2008</v>
      </c>
      <c r="N3" s="16"/>
      <c r="O3" s="16"/>
      <c r="P3" s="16"/>
      <c r="Q3" s="16"/>
      <c r="R3" s="16"/>
      <c r="S3" s="16"/>
      <c r="T3" s="16"/>
      <c r="U3" s="16"/>
      <c r="V3" s="1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22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7" t="s">
        <v>127</v>
      </c>
      <c r="B5" s="49">
        <v>8080.5</v>
      </c>
      <c r="C5" s="49">
        <v>8429.8</v>
      </c>
      <c r="D5" s="49">
        <v>8772.5</v>
      </c>
      <c r="E5" s="49">
        <v>9142</v>
      </c>
      <c r="F5" s="49">
        <v>9547.1</v>
      </c>
      <c r="G5" s="49">
        <v>9993.1</v>
      </c>
      <c r="H5" s="49">
        <v>10454</v>
      </c>
      <c r="I5" s="49">
        <v>10942.2</v>
      </c>
      <c r="J5" s="49">
        <v>11452.4</v>
      </c>
      <c r="K5" s="49">
        <v>11987.6</v>
      </c>
      <c r="L5" s="49">
        <v>12548.6</v>
      </c>
      <c r="M5" s="49">
        <v>13129.4</v>
      </c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7" t="s">
        <v>110</v>
      </c>
      <c r="B6" s="49">
        <v>8225.2</v>
      </c>
      <c r="C6" s="49">
        <v>8552.2</v>
      </c>
      <c r="D6" s="49">
        <v>8903.8</v>
      </c>
      <c r="E6" s="49">
        <v>9282.4</v>
      </c>
      <c r="F6" s="49">
        <v>9709</v>
      </c>
      <c r="G6" s="49">
        <v>10159.8</v>
      </c>
      <c r="H6" s="49">
        <v>10630.5</v>
      </c>
      <c r="I6" s="49">
        <v>11126.9</v>
      </c>
      <c r="J6" s="49">
        <v>11646.2</v>
      </c>
      <c r="K6" s="49">
        <v>12190.5</v>
      </c>
      <c r="L6" s="49">
        <v>12763.5</v>
      </c>
      <c r="M6" s="49">
        <v>13347.3</v>
      </c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7" t="s">
        <v>80</v>
      </c>
      <c r="B7" s="45">
        <v>5.82111052907281</v>
      </c>
      <c r="C7" s="45">
        <f aca="true" t="shared" si="0" ref="C7:M7">100*C5/B5-100</f>
        <v>4.322752304931612</v>
      </c>
      <c r="D7" s="45">
        <f t="shared" si="0"/>
        <v>4.065339628460947</v>
      </c>
      <c r="E7" s="45">
        <f t="shared" si="0"/>
        <v>4.212026218295804</v>
      </c>
      <c r="F7" s="45">
        <f t="shared" si="0"/>
        <v>4.431196674688252</v>
      </c>
      <c r="G7" s="45">
        <f t="shared" si="0"/>
        <v>4.67157566171926</v>
      </c>
      <c r="H7" s="45">
        <f t="shared" si="0"/>
        <v>4.61218240586004</v>
      </c>
      <c r="I7" s="45">
        <f t="shared" si="0"/>
        <v>4.669982781710345</v>
      </c>
      <c r="J7" s="45">
        <f t="shared" si="0"/>
        <v>4.662682093180521</v>
      </c>
      <c r="K7" s="45">
        <f t="shared" si="0"/>
        <v>4.673256260696448</v>
      </c>
      <c r="L7" s="45">
        <f t="shared" si="0"/>
        <v>4.67983583035803</v>
      </c>
      <c r="M7" s="45">
        <f t="shared" si="0"/>
        <v>4.628404762284234</v>
      </c>
      <c r="N7" s="6"/>
      <c r="O7" s="6"/>
      <c r="P7" s="6"/>
      <c r="Q7" s="6"/>
      <c r="R7" s="6"/>
      <c r="S7" s="6"/>
      <c r="T7" s="6"/>
      <c r="U7" s="6"/>
      <c r="V7" s="6"/>
    </row>
    <row r="8" spans="1:22" ht="12.75">
      <c r="A8" s="7" t="s">
        <v>81</v>
      </c>
      <c r="B8" s="45">
        <v>5.54735720976787</v>
      </c>
      <c r="C8" s="45">
        <f aca="true" t="shared" si="1" ref="C8:M8">100*C6/B6-100</f>
        <v>3.9755872197636535</v>
      </c>
      <c r="D8" s="45">
        <f t="shared" si="1"/>
        <v>4.111222843244988</v>
      </c>
      <c r="E8" s="45">
        <f t="shared" si="1"/>
        <v>4.252117073609028</v>
      </c>
      <c r="F8" s="45">
        <f t="shared" si="1"/>
        <v>4.5957941911574665</v>
      </c>
      <c r="G8" s="45">
        <f t="shared" si="1"/>
        <v>4.643114635904823</v>
      </c>
      <c r="H8" s="45">
        <f t="shared" si="1"/>
        <v>4.632965215850717</v>
      </c>
      <c r="I8" s="45">
        <f t="shared" si="1"/>
        <v>4.669582804195471</v>
      </c>
      <c r="J8" s="45">
        <f t="shared" si="1"/>
        <v>4.667068096235255</v>
      </c>
      <c r="K8" s="45">
        <f t="shared" si="1"/>
        <v>4.6736274492967596</v>
      </c>
      <c r="L8" s="45">
        <f t="shared" si="1"/>
        <v>4.700381444567498</v>
      </c>
      <c r="M8" s="45">
        <f t="shared" si="1"/>
        <v>4.573980491244569</v>
      </c>
      <c r="N8" s="6"/>
      <c r="O8" s="6"/>
      <c r="P8" s="6"/>
      <c r="Q8" s="6"/>
      <c r="R8" s="6"/>
      <c r="S8" s="6"/>
      <c r="T8" s="6"/>
      <c r="U8" s="6"/>
      <c r="V8" s="6"/>
    </row>
    <row r="9" spans="2:22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"/>
      <c r="O9" s="6"/>
      <c r="P9" s="6"/>
      <c r="Q9" s="6"/>
      <c r="R9" s="6"/>
      <c r="S9" s="6"/>
      <c r="T9" s="6"/>
      <c r="U9" s="6"/>
      <c r="V9" s="6"/>
    </row>
    <row r="10" spans="1:22" ht="12.75">
      <c r="A10" s="7" t="s">
        <v>123</v>
      </c>
      <c r="B10" s="49">
        <v>7186.5</v>
      </c>
      <c r="C10" s="49">
        <v>7356.9</v>
      </c>
      <c r="D10" s="49">
        <v>7502.6</v>
      </c>
      <c r="E10" s="49">
        <v>7652.4</v>
      </c>
      <c r="F10" s="49">
        <v>7819.8</v>
      </c>
      <c r="G10" s="49">
        <v>8007.7</v>
      </c>
      <c r="H10" s="49">
        <v>8198.6</v>
      </c>
      <c r="I10" s="49">
        <v>8394.2</v>
      </c>
      <c r="J10" s="49">
        <v>8593.8</v>
      </c>
      <c r="K10" s="49">
        <v>8798.2</v>
      </c>
      <c r="L10" s="49">
        <v>9008.5</v>
      </c>
      <c r="M10" s="49">
        <v>9220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ht="12.75">
      <c r="A11" s="7" t="s">
        <v>124</v>
      </c>
      <c r="B11" s="49">
        <v>7267.3</v>
      </c>
      <c r="C11" s="49">
        <v>7411.3</v>
      </c>
      <c r="D11" s="49">
        <v>7557.7</v>
      </c>
      <c r="E11" s="49">
        <v>7709.1</v>
      </c>
      <c r="F11" s="49">
        <v>7889.7</v>
      </c>
      <c r="G11" s="49">
        <v>8078.8</v>
      </c>
      <c r="H11" s="49">
        <v>8270.9</v>
      </c>
      <c r="I11" s="49">
        <v>8468.3</v>
      </c>
      <c r="J11" s="49">
        <v>8669.6</v>
      </c>
      <c r="K11" s="49">
        <v>8875.7</v>
      </c>
      <c r="L11" s="49">
        <v>9090</v>
      </c>
      <c r="M11" s="49">
        <v>9297.8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ht="12.75">
      <c r="A12" s="7" t="s">
        <v>84</v>
      </c>
      <c r="B12" s="45">
        <v>3.72524681023036</v>
      </c>
      <c r="C12" s="45">
        <f aca="true" t="shared" si="2" ref="C12:M12">100*C10/B10-100</f>
        <v>2.3711125026090656</v>
      </c>
      <c r="D12" s="45">
        <f t="shared" si="2"/>
        <v>1.9804537237151578</v>
      </c>
      <c r="E12" s="45">
        <f t="shared" si="2"/>
        <v>1.9966411643963369</v>
      </c>
      <c r="F12" s="45">
        <f t="shared" si="2"/>
        <v>2.187549004233972</v>
      </c>
      <c r="G12" s="45">
        <f t="shared" si="2"/>
        <v>2.4028747538300195</v>
      </c>
      <c r="H12" s="45">
        <f t="shared" si="2"/>
        <v>2.3839554428862186</v>
      </c>
      <c r="I12" s="45">
        <f t="shared" si="2"/>
        <v>2.3857731807869698</v>
      </c>
      <c r="J12" s="45">
        <f t="shared" si="2"/>
        <v>2.377832312787376</v>
      </c>
      <c r="K12" s="45">
        <f t="shared" si="2"/>
        <v>2.3784588889664917</v>
      </c>
      <c r="L12" s="45">
        <f t="shared" si="2"/>
        <v>2.3902616444272553</v>
      </c>
      <c r="M12" s="45">
        <f t="shared" si="2"/>
        <v>2.3477826497197043</v>
      </c>
      <c r="O12" s="6"/>
      <c r="P12" s="6"/>
      <c r="Q12" s="6"/>
      <c r="R12" s="6"/>
      <c r="S12" s="6"/>
      <c r="T12" s="6"/>
      <c r="U12" s="6"/>
      <c r="V12" s="6"/>
    </row>
    <row r="13" spans="1:22" ht="12.75">
      <c r="A13" s="7" t="s">
        <v>85</v>
      </c>
      <c r="B13" s="45">
        <v>3.56114800353407</v>
      </c>
      <c r="C13" s="45">
        <f aca="true" t="shared" si="3" ref="C13:M13">100*C11/B11-100</f>
        <v>1.9814786784638017</v>
      </c>
      <c r="D13" s="45">
        <f t="shared" si="3"/>
        <v>1.9753619472966903</v>
      </c>
      <c r="E13" s="45">
        <f t="shared" si="3"/>
        <v>2.003254958519122</v>
      </c>
      <c r="F13" s="45">
        <f t="shared" si="3"/>
        <v>2.3426859166439584</v>
      </c>
      <c r="G13" s="45">
        <f t="shared" si="3"/>
        <v>2.3967958224013586</v>
      </c>
      <c r="H13" s="45">
        <f t="shared" si="3"/>
        <v>2.377828390355006</v>
      </c>
      <c r="I13" s="45">
        <f t="shared" si="3"/>
        <v>2.3866810141580572</v>
      </c>
      <c r="J13" s="45">
        <f t="shared" si="3"/>
        <v>2.377100480615951</v>
      </c>
      <c r="K13" s="45">
        <f t="shared" si="3"/>
        <v>2.377272307834275</v>
      </c>
      <c r="L13" s="45">
        <f t="shared" si="3"/>
        <v>2.4144574512432797</v>
      </c>
      <c r="M13" s="45">
        <f t="shared" si="3"/>
        <v>2.28602860286027</v>
      </c>
      <c r="O13" s="6"/>
      <c r="P13" s="6"/>
      <c r="Q13" s="6"/>
      <c r="R13" s="6"/>
      <c r="S13" s="6"/>
      <c r="T13" s="6"/>
      <c r="U13" s="6"/>
      <c r="V13" s="6"/>
    </row>
    <row r="14" spans="2:13" ht="12.7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22" ht="12.75">
      <c r="A15" s="7" t="s">
        <v>125</v>
      </c>
      <c r="B15" s="45">
        <v>112.483</v>
      </c>
      <c r="C15" s="45">
        <v>114.603</v>
      </c>
      <c r="D15" s="45">
        <v>116.946</v>
      </c>
      <c r="E15" s="45">
        <v>119.485</v>
      </c>
      <c r="F15" s="45">
        <v>122.109</v>
      </c>
      <c r="G15" s="45">
        <v>124.814</v>
      </c>
      <c r="H15" s="45">
        <v>127.53</v>
      </c>
      <c r="I15" s="45">
        <v>130.376</v>
      </c>
      <c r="J15" s="45">
        <v>133.284</v>
      </c>
      <c r="K15" s="45">
        <v>136.271</v>
      </c>
      <c r="L15" s="45">
        <v>139.317</v>
      </c>
      <c r="M15" s="45">
        <v>142.422</v>
      </c>
      <c r="O15" s="6"/>
      <c r="P15" s="6"/>
      <c r="Q15" s="6"/>
      <c r="R15" s="6"/>
      <c r="S15" s="6"/>
      <c r="T15" s="6"/>
      <c r="U15" s="6"/>
      <c r="V15" s="6"/>
    </row>
    <row r="16" spans="1:22" ht="12.75">
      <c r="A16" s="7" t="s">
        <v>126</v>
      </c>
      <c r="B16" s="45">
        <v>113.204</v>
      </c>
      <c r="C16" s="45">
        <v>115.418</v>
      </c>
      <c r="D16" s="45">
        <v>117.835</v>
      </c>
      <c r="E16" s="45">
        <v>120.432</v>
      </c>
      <c r="F16" s="45">
        <v>123.084</v>
      </c>
      <c r="G16" s="45">
        <v>125.784</v>
      </c>
      <c r="H16" s="45">
        <v>128.554</v>
      </c>
      <c r="I16" s="45">
        <v>131.42</v>
      </c>
      <c r="J16" s="45">
        <v>134.359</v>
      </c>
      <c r="K16" s="45">
        <v>137.373</v>
      </c>
      <c r="L16" s="45">
        <v>140.439</v>
      </c>
      <c r="M16" s="45">
        <v>143.581</v>
      </c>
      <c r="O16" s="6"/>
      <c r="P16" s="6"/>
      <c r="Q16" s="6"/>
      <c r="R16" s="6"/>
      <c r="S16" s="6"/>
      <c r="T16" s="6"/>
      <c r="U16" s="6"/>
      <c r="V16" s="6"/>
    </row>
    <row r="17" spans="1:22" ht="12.75">
      <c r="A17" s="7" t="s">
        <v>80</v>
      </c>
      <c r="B17" s="45">
        <v>2.04946291188852</v>
      </c>
      <c r="C17" s="45">
        <f aca="true" t="shared" si="4" ref="C17:M17">100*C15/B15-100</f>
        <v>1.884729247975244</v>
      </c>
      <c r="D17" s="45">
        <f t="shared" si="4"/>
        <v>2.0444490981911514</v>
      </c>
      <c r="E17" s="45">
        <f t="shared" si="4"/>
        <v>2.171087510474919</v>
      </c>
      <c r="F17" s="45">
        <f t="shared" si="4"/>
        <v>2.1960915596099966</v>
      </c>
      <c r="G17" s="45">
        <f t="shared" si="4"/>
        <v>2.215233930340929</v>
      </c>
      <c r="H17" s="45">
        <f t="shared" si="4"/>
        <v>2.1760379444613704</v>
      </c>
      <c r="I17" s="45">
        <f t="shared" si="4"/>
        <v>2.231631772916174</v>
      </c>
      <c r="J17" s="45">
        <f t="shared" si="4"/>
        <v>2.230471865987596</v>
      </c>
      <c r="K17" s="45">
        <f t="shared" si="4"/>
        <v>2.2410791993037407</v>
      </c>
      <c r="L17" s="45">
        <f t="shared" si="4"/>
        <v>2.2352518143992626</v>
      </c>
      <c r="M17" s="45">
        <f t="shared" si="4"/>
        <v>2.2287301621481816</v>
      </c>
      <c r="O17" s="6"/>
      <c r="P17" s="6"/>
      <c r="Q17" s="6"/>
      <c r="R17" s="6"/>
      <c r="S17" s="6"/>
      <c r="T17" s="6"/>
      <c r="U17" s="6"/>
      <c r="V17" s="6"/>
    </row>
    <row r="18" spans="1:22" ht="12.75">
      <c r="A18" s="7" t="s">
        <v>88</v>
      </c>
      <c r="B18" s="45">
        <v>1.89103804577734</v>
      </c>
      <c r="C18" s="45">
        <f aca="true" t="shared" si="5" ref="C18:M18">100*C16/B16-100</f>
        <v>1.9557612805201359</v>
      </c>
      <c r="D18" s="45">
        <f t="shared" si="5"/>
        <v>2.0941274324628694</v>
      </c>
      <c r="E18" s="45">
        <f t="shared" si="5"/>
        <v>2.2039292230661687</v>
      </c>
      <c r="F18" s="45">
        <f t="shared" si="5"/>
        <v>2.2020725388600937</v>
      </c>
      <c r="G18" s="45">
        <f t="shared" si="5"/>
        <v>2.193623866627675</v>
      </c>
      <c r="H18" s="45">
        <f t="shared" si="5"/>
        <v>2.202187877631488</v>
      </c>
      <c r="I18" s="45">
        <f t="shared" si="5"/>
        <v>2.229413320472318</v>
      </c>
      <c r="J18" s="45">
        <f t="shared" si="5"/>
        <v>2.23634150053266</v>
      </c>
      <c r="K18" s="45">
        <f t="shared" si="5"/>
        <v>2.243243846709177</v>
      </c>
      <c r="L18" s="45">
        <f t="shared" si="5"/>
        <v>2.23187962700095</v>
      </c>
      <c r="M18" s="45">
        <f t="shared" si="5"/>
        <v>2.237270273926754</v>
      </c>
      <c r="O18" s="6"/>
      <c r="P18" s="6"/>
      <c r="Q18" s="6"/>
      <c r="R18" s="6"/>
      <c r="S18" s="6"/>
      <c r="T18" s="6"/>
      <c r="U18" s="6"/>
      <c r="V18" s="6"/>
    </row>
    <row r="19" spans="2:22" ht="12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O19" s="6"/>
      <c r="P19" s="6"/>
      <c r="Q19" s="6"/>
      <c r="R19" s="6"/>
      <c r="S19" s="6"/>
      <c r="T19" s="6"/>
      <c r="U19" s="6"/>
      <c r="V19" s="6"/>
    </row>
    <row r="20" spans="1:13" ht="12.75">
      <c r="A20" s="7" t="s">
        <v>118</v>
      </c>
      <c r="B20" s="54">
        <v>160.66</v>
      </c>
      <c r="C20" s="54">
        <v>164.1</v>
      </c>
      <c r="D20" s="54">
        <v>167.73</v>
      </c>
      <c r="E20" s="54">
        <v>171.52</v>
      </c>
      <c r="F20" s="54">
        <v>175.47</v>
      </c>
      <c r="G20" s="54">
        <v>179.5</v>
      </c>
      <c r="H20" s="54">
        <v>183.62</v>
      </c>
      <c r="I20" s="54">
        <v>187.87</v>
      </c>
      <c r="J20" s="54">
        <v>192.17</v>
      </c>
      <c r="K20" s="54">
        <v>196.6</v>
      </c>
      <c r="L20" s="54">
        <v>201.12</v>
      </c>
      <c r="M20" s="54">
        <v>205.75</v>
      </c>
    </row>
    <row r="21" spans="1:13" ht="12.75">
      <c r="A21" s="7" t="s">
        <v>119</v>
      </c>
      <c r="B21" s="45">
        <v>161.9</v>
      </c>
      <c r="C21" s="45">
        <v>165.47</v>
      </c>
      <c r="D21" s="45">
        <v>169.1</v>
      </c>
      <c r="E21" s="45">
        <v>173</v>
      </c>
      <c r="F21" s="45">
        <v>176.97</v>
      </c>
      <c r="G21" s="45">
        <v>181.03</v>
      </c>
      <c r="H21" s="45">
        <v>185.2</v>
      </c>
      <c r="I21" s="45">
        <v>189.47</v>
      </c>
      <c r="J21" s="45">
        <v>193.8</v>
      </c>
      <c r="K21" s="45">
        <v>198.27</v>
      </c>
      <c r="L21" s="45">
        <v>202.83</v>
      </c>
      <c r="M21" s="45">
        <v>207.5</v>
      </c>
    </row>
    <row r="22" spans="1:13" ht="12.75">
      <c r="A22" s="7" t="s">
        <v>102</v>
      </c>
      <c r="B22" s="45">
        <v>2.36381013061485</v>
      </c>
      <c r="C22" s="45">
        <f aca="true" t="shared" si="6" ref="C22:M22">100*C20/B20-100</f>
        <v>2.1411676833063638</v>
      </c>
      <c r="D22" s="45">
        <f t="shared" si="6"/>
        <v>2.2120658135283406</v>
      </c>
      <c r="E22" s="45">
        <f t="shared" si="6"/>
        <v>2.2595838550050757</v>
      </c>
      <c r="F22" s="45">
        <f t="shared" si="6"/>
        <v>2.3029384328358162</v>
      </c>
      <c r="G22" s="45">
        <f t="shared" si="6"/>
        <v>2.296688892688209</v>
      </c>
      <c r="H22" s="45">
        <f t="shared" si="6"/>
        <v>2.2952646239554326</v>
      </c>
      <c r="I22" s="45">
        <f t="shared" si="6"/>
        <v>2.3145626838035014</v>
      </c>
      <c r="J22" s="45">
        <f t="shared" si="6"/>
        <v>2.288816734976308</v>
      </c>
      <c r="K22" s="45">
        <f t="shared" si="6"/>
        <v>2.305250559400534</v>
      </c>
      <c r="L22" s="45">
        <f t="shared" si="6"/>
        <v>2.299084435401838</v>
      </c>
      <c r="M22" s="45">
        <f t="shared" si="6"/>
        <v>2.302108194112961</v>
      </c>
    </row>
    <row r="23" spans="1:22" ht="12.75">
      <c r="A23" s="7" t="s">
        <v>128</v>
      </c>
      <c r="B23" s="45">
        <v>1.9714051773005</v>
      </c>
      <c r="C23" s="45">
        <f aca="true" t="shared" si="7" ref="C23:M23">100*C21/B21-100</f>
        <v>2.205064854848672</v>
      </c>
      <c r="D23" s="45">
        <f t="shared" si="7"/>
        <v>2.193751133135919</v>
      </c>
      <c r="E23" s="45">
        <f t="shared" si="7"/>
        <v>2.3063276167948032</v>
      </c>
      <c r="F23" s="45">
        <f t="shared" si="7"/>
        <v>2.2947976878612764</v>
      </c>
      <c r="G23" s="45">
        <f t="shared" si="7"/>
        <v>2.294174153811383</v>
      </c>
      <c r="H23" s="45">
        <f t="shared" si="7"/>
        <v>2.303485610119864</v>
      </c>
      <c r="I23" s="45">
        <f t="shared" si="7"/>
        <v>2.3056155507559453</v>
      </c>
      <c r="J23" s="45">
        <f t="shared" si="7"/>
        <v>2.2853222145986223</v>
      </c>
      <c r="K23" s="45">
        <f t="shared" si="7"/>
        <v>2.306501547987608</v>
      </c>
      <c r="L23" s="45">
        <f t="shared" si="7"/>
        <v>2.2998940838250803</v>
      </c>
      <c r="M23" s="45">
        <f t="shared" si="7"/>
        <v>2.302420746437903</v>
      </c>
      <c r="O23" s="6"/>
      <c r="P23" s="6"/>
      <c r="Q23" s="6"/>
      <c r="R23" s="6"/>
      <c r="S23" s="6"/>
      <c r="T23" s="6"/>
      <c r="U23" s="6"/>
      <c r="V23" s="6"/>
    </row>
    <row r="24" spans="2:22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O24" s="6"/>
      <c r="P24" s="6"/>
      <c r="Q24" s="6"/>
      <c r="R24" s="6"/>
      <c r="S24" s="6"/>
      <c r="T24" s="6"/>
      <c r="U24" s="6"/>
      <c r="V24" s="6"/>
    </row>
    <row r="25" spans="1:22" ht="12.75">
      <c r="A25" s="7" t="s">
        <v>120</v>
      </c>
      <c r="B25" s="45">
        <v>4.97</v>
      </c>
      <c r="C25" s="45">
        <v>4.9</v>
      </c>
      <c r="D25" s="45">
        <v>5.1325</v>
      </c>
      <c r="E25" s="45">
        <v>5.3</v>
      </c>
      <c r="F25" s="45">
        <v>5.4</v>
      </c>
      <c r="G25" s="45">
        <v>5.4</v>
      </c>
      <c r="H25" s="45">
        <v>5.4</v>
      </c>
      <c r="I25" s="45">
        <v>5.4</v>
      </c>
      <c r="J25" s="45">
        <v>5.4</v>
      </c>
      <c r="K25" s="45">
        <v>5.4</v>
      </c>
      <c r="L25" s="45">
        <v>5.4</v>
      </c>
      <c r="M25" s="45">
        <v>5.4</v>
      </c>
      <c r="O25" s="6"/>
      <c r="P25" s="6"/>
      <c r="Q25" s="6"/>
      <c r="R25" s="6"/>
      <c r="S25" s="6"/>
      <c r="T25" s="6"/>
      <c r="U25" s="6"/>
      <c r="V25" s="6"/>
    </row>
    <row r="26" spans="2:22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O26" s="6"/>
      <c r="P26" s="6"/>
      <c r="Q26" s="6"/>
      <c r="R26" s="6"/>
      <c r="S26" s="6"/>
      <c r="T26" s="6"/>
      <c r="U26" s="6"/>
      <c r="V26" s="6"/>
    </row>
    <row r="27" spans="1:22" ht="12.75">
      <c r="A27" s="31" t="s">
        <v>155</v>
      </c>
      <c r="B27" s="49">
        <v>1786.2</v>
      </c>
      <c r="C27" s="49">
        <v>1858.825</v>
      </c>
      <c r="D27" s="49">
        <v>1915.45</v>
      </c>
      <c r="E27" s="49">
        <v>1974.525</v>
      </c>
      <c r="F27" s="49">
        <v>2045.575</v>
      </c>
      <c r="G27" s="49">
        <v>2128.275</v>
      </c>
      <c r="H27" s="49">
        <v>2213.2</v>
      </c>
      <c r="I27" s="49">
        <v>2302.75</v>
      </c>
      <c r="J27" s="49">
        <v>2397.075</v>
      </c>
      <c r="K27" s="49">
        <v>2495.625</v>
      </c>
      <c r="L27" s="49">
        <v>2599.2</v>
      </c>
      <c r="M27" s="49">
        <v>2704.75</v>
      </c>
      <c r="O27" s="6"/>
      <c r="P27" s="6"/>
      <c r="Q27" s="6"/>
      <c r="R27" s="6"/>
      <c r="S27" s="6"/>
      <c r="T27" s="6"/>
      <c r="U27" s="6"/>
      <c r="V27" s="6"/>
    </row>
    <row r="28" spans="1:22" ht="12.75">
      <c r="A28" s="31" t="s">
        <v>148</v>
      </c>
      <c r="B28" s="49">
        <v>3868.3</v>
      </c>
      <c r="C28" s="49">
        <v>4057.425</v>
      </c>
      <c r="D28" s="49">
        <v>4236.625</v>
      </c>
      <c r="E28" s="49">
        <v>4423.924999999999</v>
      </c>
      <c r="F28" s="49">
        <v>4623.25</v>
      </c>
      <c r="G28" s="49">
        <v>4839.625</v>
      </c>
      <c r="H28" s="49">
        <v>5067.85</v>
      </c>
      <c r="I28" s="49">
        <v>5304.975</v>
      </c>
      <c r="J28" s="49">
        <v>5551.3</v>
      </c>
      <c r="K28" s="49">
        <v>5809.35</v>
      </c>
      <c r="L28" s="49">
        <v>6077.8</v>
      </c>
      <c r="M28" s="49">
        <v>6362.1</v>
      </c>
      <c r="O28" s="6"/>
      <c r="P28" s="6"/>
      <c r="Q28" s="6"/>
      <c r="R28" s="6"/>
      <c r="S28" s="6"/>
      <c r="T28" s="6"/>
      <c r="U28" s="6"/>
      <c r="V28" s="6"/>
    </row>
    <row r="29" spans="1:22" ht="12.75">
      <c r="A29" s="31" t="s">
        <v>149</v>
      </c>
      <c r="B29" s="49">
        <v>729.2</v>
      </c>
      <c r="C29" s="49">
        <v>753.725</v>
      </c>
      <c r="D29" s="49">
        <v>768.075</v>
      </c>
      <c r="E29" s="49">
        <v>789.525</v>
      </c>
      <c r="F29" s="49">
        <v>805.375</v>
      </c>
      <c r="G29" s="49">
        <v>829.775</v>
      </c>
      <c r="H29" s="49">
        <v>850.775</v>
      </c>
      <c r="I29" s="49">
        <v>886.4</v>
      </c>
      <c r="J29" s="49">
        <v>926.5</v>
      </c>
      <c r="K29" s="49">
        <v>971.6</v>
      </c>
      <c r="L29" s="49">
        <v>1023.15</v>
      </c>
      <c r="M29" s="49">
        <v>1075.1</v>
      </c>
      <c r="O29" s="6"/>
      <c r="P29" s="6"/>
      <c r="Q29" s="6"/>
      <c r="R29" s="6"/>
      <c r="S29" s="6"/>
      <c r="T29" s="6"/>
      <c r="U29" s="6"/>
      <c r="V29" s="6"/>
    </row>
    <row r="30" spans="1:22" ht="12.75">
      <c r="A30" s="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O30" s="6"/>
      <c r="P30" s="6"/>
      <c r="Q30" s="6"/>
      <c r="R30" s="6"/>
      <c r="S30" s="6"/>
      <c r="T30" s="6"/>
      <c r="U30" s="6"/>
      <c r="V30" s="6"/>
    </row>
    <row r="31" spans="1:22" ht="12.75">
      <c r="A31" s="41" t="s">
        <v>103</v>
      </c>
      <c r="B31" s="45">
        <v>5.05</v>
      </c>
      <c r="C31" s="45">
        <v>5</v>
      </c>
      <c r="D31" s="45">
        <v>4.88</v>
      </c>
      <c r="E31" s="45">
        <v>4.78</v>
      </c>
      <c r="F31" s="45">
        <v>4.69</v>
      </c>
      <c r="G31" s="45">
        <v>4.69</v>
      </c>
      <c r="H31" s="45">
        <v>4.69</v>
      </c>
      <c r="I31" s="45">
        <v>4.69</v>
      </c>
      <c r="J31" s="45">
        <v>4.69</v>
      </c>
      <c r="K31" s="45">
        <v>4.69</v>
      </c>
      <c r="L31" s="45">
        <v>4.69</v>
      </c>
      <c r="M31" s="45">
        <v>4.69</v>
      </c>
      <c r="O31" s="6"/>
      <c r="P31" s="6"/>
      <c r="Q31" s="6"/>
      <c r="R31" s="6"/>
      <c r="S31" s="6"/>
      <c r="T31" s="6"/>
      <c r="U31" s="6"/>
      <c r="V31" s="6"/>
    </row>
    <row r="32" spans="1:22" ht="12.75">
      <c r="A32" s="41" t="s">
        <v>151</v>
      </c>
      <c r="B32" s="45">
        <v>6.36</v>
      </c>
      <c r="C32" s="45">
        <v>5.86</v>
      </c>
      <c r="D32" s="45">
        <v>5.8</v>
      </c>
      <c r="E32" s="45">
        <v>5.8</v>
      </c>
      <c r="F32" s="45">
        <v>5.7</v>
      </c>
      <c r="G32" s="45">
        <v>5.7</v>
      </c>
      <c r="H32" s="45">
        <v>5.7</v>
      </c>
      <c r="I32" s="45">
        <v>5.7</v>
      </c>
      <c r="J32" s="45">
        <v>5.7</v>
      </c>
      <c r="K32" s="45">
        <v>5.7</v>
      </c>
      <c r="L32" s="45">
        <v>5.7</v>
      </c>
      <c r="M32" s="45">
        <v>5.7</v>
      </c>
      <c r="O32" s="6"/>
      <c r="P32" s="6"/>
      <c r="Q32" s="6"/>
      <c r="R32" s="6"/>
      <c r="S32" s="6"/>
      <c r="T32" s="6"/>
      <c r="U32" s="6"/>
      <c r="V32" s="6"/>
    </row>
    <row r="33" spans="1:22" ht="12.75">
      <c r="A33" s="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O33" s="6"/>
      <c r="P33" s="6"/>
      <c r="Q33" s="6"/>
      <c r="R33" s="6"/>
      <c r="S33" s="6"/>
      <c r="T33" s="6"/>
      <c r="U33" s="6"/>
      <c r="V33" s="6"/>
    </row>
    <row r="34" spans="2:22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O34" s="6"/>
      <c r="P34" s="6"/>
      <c r="Q34" s="6"/>
      <c r="R34" s="6"/>
      <c r="S34" s="6"/>
      <c r="T34" s="6"/>
      <c r="U34" s="6"/>
      <c r="V34" s="6"/>
    </row>
    <row r="35" spans="1:22" ht="12.75">
      <c r="A35" s="1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O35" s="6"/>
      <c r="P35" s="6"/>
      <c r="Q35" s="6"/>
      <c r="R35" s="6"/>
      <c r="S35" s="6"/>
      <c r="T35" s="6"/>
      <c r="U35" s="6"/>
      <c r="V35" s="6"/>
    </row>
    <row r="36" spans="2:22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O36" s="6"/>
      <c r="P36" s="6"/>
      <c r="Q36" s="6"/>
      <c r="R36" s="6"/>
      <c r="S36" s="6"/>
      <c r="T36" s="6"/>
      <c r="U36" s="6"/>
      <c r="V36" s="6"/>
    </row>
    <row r="37" spans="2:22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6"/>
      <c r="P37" s="6"/>
      <c r="Q37" s="6"/>
      <c r="R37" s="6"/>
      <c r="S37" s="6"/>
      <c r="T37" s="6"/>
      <c r="U37" s="6"/>
      <c r="V37" s="6"/>
    </row>
    <row r="38" spans="2:22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6"/>
      <c r="P38" s="6"/>
      <c r="Q38" s="6"/>
      <c r="R38" s="6"/>
      <c r="S38" s="6"/>
      <c r="T38" s="6"/>
      <c r="U38" s="6"/>
      <c r="V38" s="6"/>
    </row>
    <row r="39" spans="2:22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6"/>
      <c r="P39" s="6"/>
      <c r="Q39" s="6"/>
      <c r="R39" s="6"/>
      <c r="S39" s="6"/>
      <c r="T39" s="6"/>
      <c r="U39" s="6"/>
      <c r="V39" s="6"/>
    </row>
    <row r="40" spans="2:22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6"/>
      <c r="P40" s="6"/>
      <c r="Q40" s="6"/>
      <c r="R40" s="6"/>
      <c r="S40" s="6"/>
      <c r="T40" s="6"/>
      <c r="U40" s="6"/>
      <c r="V40" s="6"/>
    </row>
    <row r="41" spans="2:22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6"/>
      <c r="P41" s="6"/>
      <c r="Q41" s="6"/>
      <c r="R41" s="6"/>
      <c r="S41" s="6"/>
      <c r="T41" s="6"/>
      <c r="U41" s="6"/>
      <c r="V41" s="6"/>
    </row>
    <row r="42" spans="2:22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6"/>
      <c r="P42" s="6"/>
      <c r="Q42" s="6"/>
      <c r="R42" s="6"/>
      <c r="S42" s="6"/>
      <c r="T42" s="6"/>
      <c r="U42" s="6"/>
      <c r="V42" s="6"/>
    </row>
    <row r="43" spans="2:22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6"/>
      <c r="P43" s="6"/>
      <c r="Q43" s="6"/>
      <c r="R43" s="6"/>
      <c r="S43" s="6"/>
      <c r="T43" s="6"/>
      <c r="U43" s="6"/>
      <c r="V43" s="6"/>
    </row>
    <row r="44" spans="2:22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6"/>
      <c r="P44" s="6"/>
      <c r="Q44" s="6"/>
      <c r="R44" s="6"/>
      <c r="S44" s="6"/>
      <c r="T44" s="6"/>
      <c r="U44" s="6"/>
      <c r="V44" s="6"/>
    </row>
    <row r="45" spans="2:22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6"/>
      <c r="O45" s="6"/>
      <c r="P45" s="6"/>
      <c r="Q45" s="6"/>
      <c r="R45" s="6"/>
      <c r="S45" s="6"/>
      <c r="T45" s="6"/>
      <c r="U45" s="6"/>
      <c r="V45" s="6"/>
    </row>
    <row r="46" spans="2:22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6"/>
      <c r="O46" s="6"/>
      <c r="P46" s="6"/>
      <c r="Q46" s="6"/>
      <c r="R46" s="6"/>
      <c r="S46" s="6"/>
      <c r="T46" s="6"/>
      <c r="U46" s="6"/>
      <c r="V46" s="6"/>
    </row>
    <row r="47" spans="2:22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IV46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7" customWidth="1"/>
    <col min="2" max="13" width="8.77734375" style="7" customWidth="1"/>
    <col min="14" max="16384" width="9.77734375" style="7" customWidth="1"/>
  </cols>
  <sheetData>
    <row r="1" spans="1:22" ht="12.75">
      <c r="A1" s="13" t="s">
        <v>214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6" ht="12.75">
      <c r="A3" s="14" t="s">
        <v>61</v>
      </c>
      <c r="B3" s="15">
        <v>1998</v>
      </c>
      <c r="C3" s="15">
        <v>1999</v>
      </c>
      <c r="D3" s="15">
        <v>2000</v>
      </c>
      <c r="E3" s="15">
        <v>2001</v>
      </c>
      <c r="F3" s="15">
        <v>2002</v>
      </c>
      <c r="G3" s="15">
        <v>2003</v>
      </c>
      <c r="H3" s="15">
        <v>2004</v>
      </c>
      <c r="I3" s="15">
        <v>2005</v>
      </c>
      <c r="J3" s="15">
        <v>2006</v>
      </c>
      <c r="K3" s="15">
        <v>2007</v>
      </c>
      <c r="L3" s="15">
        <v>2008</v>
      </c>
      <c r="M3" s="15">
        <v>2009</v>
      </c>
      <c r="N3" s="5"/>
      <c r="O3" s="16"/>
      <c r="P3" s="16"/>
      <c r="Q3" s="16"/>
      <c r="R3" s="16"/>
      <c r="S3" s="16"/>
      <c r="T3" s="16"/>
      <c r="U3" s="16"/>
      <c r="V3" s="1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5" spans="1:13" ht="12.75">
      <c r="A5" s="7" t="s">
        <v>127</v>
      </c>
      <c r="B5" s="49">
        <v>8496.6</v>
      </c>
      <c r="C5" s="49">
        <v>8833.3</v>
      </c>
      <c r="D5" s="49">
        <v>9199.5</v>
      </c>
      <c r="E5" s="49">
        <v>9582.1</v>
      </c>
      <c r="F5" s="49">
        <v>10003.5</v>
      </c>
      <c r="G5" s="49">
        <v>10455.5</v>
      </c>
      <c r="H5" s="49">
        <v>10930.5</v>
      </c>
      <c r="I5" s="49">
        <v>11425.3</v>
      </c>
      <c r="J5" s="49">
        <v>11950.4</v>
      </c>
      <c r="K5" s="49">
        <v>12492.3</v>
      </c>
      <c r="L5" s="49">
        <v>13048.1</v>
      </c>
      <c r="M5" s="49">
        <v>13632.8</v>
      </c>
    </row>
    <row r="6" spans="1:13" ht="12.75">
      <c r="A6" s="7" t="s">
        <v>110</v>
      </c>
      <c r="B6" s="49">
        <v>8623.1</v>
      </c>
      <c r="C6" s="49">
        <v>8964.7</v>
      </c>
      <c r="D6" s="49">
        <v>9339.5</v>
      </c>
      <c r="E6" s="49">
        <v>9726.6</v>
      </c>
      <c r="F6" s="49">
        <v>10166.1</v>
      </c>
      <c r="G6" s="49">
        <v>10628.1</v>
      </c>
      <c r="H6" s="49">
        <v>11108.5</v>
      </c>
      <c r="I6" s="49">
        <v>11615.5</v>
      </c>
      <c r="J6" s="49">
        <v>12148.2</v>
      </c>
      <c r="K6" s="49">
        <v>12697.5</v>
      </c>
      <c r="L6" s="49">
        <v>13256.7</v>
      </c>
      <c r="M6" s="49">
        <v>13849.5</v>
      </c>
    </row>
    <row r="7" spans="1:13" ht="12.75">
      <c r="A7" s="7" t="s">
        <v>80</v>
      </c>
      <c r="B7" s="45">
        <v>4.7553</v>
      </c>
      <c r="C7" s="45">
        <f aca="true" t="shared" si="0" ref="C7:M7">100*C5/B5-100</f>
        <v>3.962761575218309</v>
      </c>
      <c r="D7" s="45">
        <f t="shared" si="0"/>
        <v>4.145676021418964</v>
      </c>
      <c r="E7" s="45">
        <f t="shared" si="0"/>
        <v>4.15892168052612</v>
      </c>
      <c r="F7" s="45">
        <f t="shared" si="0"/>
        <v>4.397783366902871</v>
      </c>
      <c r="G7" s="45">
        <f t="shared" si="0"/>
        <v>4.5184185535062795</v>
      </c>
      <c r="H7" s="45">
        <f t="shared" si="0"/>
        <v>4.543063459423266</v>
      </c>
      <c r="I7" s="45">
        <f t="shared" si="0"/>
        <v>4.526782855313115</v>
      </c>
      <c r="J7" s="45">
        <f t="shared" si="0"/>
        <v>4.595940587993326</v>
      </c>
      <c r="K7" s="45">
        <f t="shared" si="0"/>
        <v>4.534576248493778</v>
      </c>
      <c r="L7" s="45">
        <f t="shared" si="0"/>
        <v>4.449140670653122</v>
      </c>
      <c r="M7" s="45">
        <f t="shared" si="0"/>
        <v>4.481112192579758</v>
      </c>
    </row>
    <row r="8" spans="1:13" ht="12.75">
      <c r="A8" s="7" t="s">
        <v>81</v>
      </c>
      <c r="B8" s="45">
        <v>4.4654</v>
      </c>
      <c r="C8" s="45">
        <f aca="true" t="shared" si="1" ref="C8:M8">100*C6/B6-100</f>
        <v>3.961452377915151</v>
      </c>
      <c r="D8" s="45">
        <f t="shared" si="1"/>
        <v>4.180842638348182</v>
      </c>
      <c r="E8" s="45">
        <f t="shared" si="1"/>
        <v>4.144761496868142</v>
      </c>
      <c r="F8" s="45">
        <f t="shared" si="1"/>
        <v>4.5185367960027065</v>
      </c>
      <c r="G8" s="45">
        <f t="shared" si="1"/>
        <v>4.544515595951239</v>
      </c>
      <c r="H8" s="45">
        <f t="shared" si="1"/>
        <v>4.520092961112525</v>
      </c>
      <c r="I8" s="45">
        <f t="shared" si="1"/>
        <v>4.564072557050906</v>
      </c>
      <c r="J8" s="45">
        <f t="shared" si="1"/>
        <v>4.586113382979633</v>
      </c>
      <c r="K8" s="45">
        <f t="shared" si="1"/>
        <v>4.521657529510534</v>
      </c>
      <c r="L8" s="45">
        <f t="shared" si="1"/>
        <v>4.4040165386887224</v>
      </c>
      <c r="M8" s="45">
        <f t="shared" si="1"/>
        <v>4.471701102084225</v>
      </c>
    </row>
    <row r="9" spans="2:13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2.75">
      <c r="A10" s="7" t="s">
        <v>123</v>
      </c>
      <c r="B10" s="49">
        <v>7538.8</v>
      </c>
      <c r="C10" s="49">
        <v>7717.1</v>
      </c>
      <c r="D10" s="49">
        <v>7872.2</v>
      </c>
      <c r="E10" s="49">
        <v>8029</v>
      </c>
      <c r="F10" s="49">
        <v>8208.4</v>
      </c>
      <c r="G10" s="49">
        <v>8404.5</v>
      </c>
      <c r="H10" s="49">
        <v>8605.8</v>
      </c>
      <c r="I10" s="49">
        <v>8813.2</v>
      </c>
      <c r="J10" s="49">
        <v>9025.6</v>
      </c>
      <c r="K10" s="49">
        <v>9239.1</v>
      </c>
      <c r="L10" s="49">
        <v>9452.8</v>
      </c>
      <c r="M10" s="49">
        <v>9674.3</v>
      </c>
    </row>
    <row r="11" spans="1:13" ht="12.75">
      <c r="A11" s="7" t="s">
        <v>124</v>
      </c>
      <c r="B11" s="49">
        <v>7622.1</v>
      </c>
      <c r="C11" s="49">
        <v>7775</v>
      </c>
      <c r="D11" s="49">
        <v>7930.3</v>
      </c>
      <c r="E11" s="49">
        <v>8088.8</v>
      </c>
      <c r="F11" s="49">
        <v>8280.8</v>
      </c>
      <c r="G11" s="49">
        <v>8479.1</v>
      </c>
      <c r="H11" s="49">
        <v>8682.2</v>
      </c>
      <c r="I11" s="49">
        <v>8892.3</v>
      </c>
      <c r="J11" s="49">
        <v>9105.3</v>
      </c>
      <c r="K11" s="49">
        <v>9320.5</v>
      </c>
      <c r="L11" s="49">
        <v>9532.7</v>
      </c>
      <c r="M11" s="49">
        <v>9754.1</v>
      </c>
    </row>
    <row r="12" spans="1:13" ht="12.75">
      <c r="A12" s="7" t="s">
        <v>84</v>
      </c>
      <c r="B12" s="45">
        <v>3.7002</v>
      </c>
      <c r="C12" s="45">
        <f aca="true" t="shared" si="2" ref="C12:M12">100*C10/B10-100</f>
        <v>2.3650978935639557</v>
      </c>
      <c r="D12" s="45">
        <f t="shared" si="2"/>
        <v>2.0098223425898283</v>
      </c>
      <c r="E12" s="45">
        <f t="shared" si="2"/>
        <v>1.9918193135336963</v>
      </c>
      <c r="F12" s="45">
        <f t="shared" si="2"/>
        <v>2.2344002989164267</v>
      </c>
      <c r="G12" s="45">
        <f t="shared" si="2"/>
        <v>2.389016129818245</v>
      </c>
      <c r="H12" s="45">
        <f t="shared" si="2"/>
        <v>2.3951454577904485</v>
      </c>
      <c r="I12" s="45">
        <f t="shared" si="2"/>
        <v>2.4100025564154635</v>
      </c>
      <c r="J12" s="45">
        <f t="shared" si="2"/>
        <v>2.4100213316389016</v>
      </c>
      <c r="K12" s="45">
        <f t="shared" si="2"/>
        <v>2.3654937067895787</v>
      </c>
      <c r="L12" s="45">
        <f t="shared" si="2"/>
        <v>2.3129958545745666</v>
      </c>
      <c r="M12" s="45">
        <f t="shared" si="2"/>
        <v>2.3432210561949915</v>
      </c>
    </row>
    <row r="13" spans="1:13" ht="12.75">
      <c r="A13" s="7" t="s">
        <v>85</v>
      </c>
      <c r="B13" s="45">
        <v>3.4965</v>
      </c>
      <c r="C13" s="45">
        <f aca="true" t="shared" si="3" ref="C13:M13">100*C11/B11-100</f>
        <v>2.006008842707388</v>
      </c>
      <c r="D13" s="45">
        <f t="shared" si="3"/>
        <v>1.9974276527331227</v>
      </c>
      <c r="E13" s="45">
        <f t="shared" si="3"/>
        <v>1.998663354475866</v>
      </c>
      <c r="F13" s="45">
        <f t="shared" si="3"/>
        <v>2.3736524577193023</v>
      </c>
      <c r="G13" s="45">
        <f t="shared" si="3"/>
        <v>2.3946961646217915</v>
      </c>
      <c r="H13" s="45">
        <f t="shared" si="3"/>
        <v>2.3953013881190373</v>
      </c>
      <c r="I13" s="45">
        <f t="shared" si="3"/>
        <v>2.4198935753610584</v>
      </c>
      <c r="J13" s="45">
        <f t="shared" si="3"/>
        <v>2.3953307918086324</v>
      </c>
      <c r="K13" s="45">
        <f t="shared" si="3"/>
        <v>2.3634586449650214</v>
      </c>
      <c r="L13" s="45">
        <f t="shared" si="3"/>
        <v>2.276701893675238</v>
      </c>
      <c r="M13" s="45">
        <f t="shared" si="3"/>
        <v>2.3225319164559863</v>
      </c>
    </row>
    <row r="14" spans="2:13" ht="12.7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2.75">
      <c r="A15" s="7" t="s">
        <v>125</v>
      </c>
      <c r="B15" s="45">
        <v>112.706</v>
      </c>
      <c r="C15" s="45">
        <v>114.449</v>
      </c>
      <c r="D15" s="45">
        <v>116.844</v>
      </c>
      <c r="E15" s="45">
        <v>119.329</v>
      </c>
      <c r="F15" s="45">
        <v>121.854</v>
      </c>
      <c r="G15" s="45">
        <v>124.388</v>
      </c>
      <c r="H15" s="45">
        <v>126.998</v>
      </c>
      <c r="I15" s="45">
        <v>129.622</v>
      </c>
      <c r="J15" s="45">
        <v>132.39</v>
      </c>
      <c r="K15" s="45">
        <v>135.196</v>
      </c>
      <c r="L15" s="45">
        <v>138.02</v>
      </c>
      <c r="M15" s="45">
        <v>140.919</v>
      </c>
    </row>
    <row r="16" spans="1:13" ht="12.75">
      <c r="A16" s="7" t="s">
        <v>126</v>
      </c>
      <c r="B16" s="45">
        <v>113.12</v>
      </c>
      <c r="C16" s="45">
        <v>115.291</v>
      </c>
      <c r="D16" s="45">
        <v>117.759</v>
      </c>
      <c r="E16" s="45">
        <v>120.236</v>
      </c>
      <c r="F16" s="45">
        <v>122.757</v>
      </c>
      <c r="G16" s="45">
        <v>125.333</v>
      </c>
      <c r="H16" s="45">
        <v>127.935</v>
      </c>
      <c r="I16" s="45">
        <v>130.614</v>
      </c>
      <c r="J16" s="45">
        <v>133.407</v>
      </c>
      <c r="K16" s="45">
        <v>136.221</v>
      </c>
      <c r="L16" s="45">
        <v>139.055</v>
      </c>
      <c r="M16" s="45">
        <v>142.013</v>
      </c>
    </row>
    <row r="17" spans="1:13" ht="12.75">
      <c r="A17" s="7" t="s">
        <v>80</v>
      </c>
      <c r="B17" s="45">
        <v>1.0191</v>
      </c>
      <c r="C17" s="45">
        <f aca="true" t="shared" si="4" ref="C17:M17">100*C15/B15-100</f>
        <v>1.5465015172217988</v>
      </c>
      <c r="D17" s="45">
        <f t="shared" si="4"/>
        <v>2.0926351475329596</v>
      </c>
      <c r="E17" s="45">
        <f t="shared" si="4"/>
        <v>2.126767313683203</v>
      </c>
      <c r="F17" s="45">
        <f t="shared" si="4"/>
        <v>2.115998625648416</v>
      </c>
      <c r="G17" s="45">
        <f t="shared" si="4"/>
        <v>2.079537807540177</v>
      </c>
      <c r="H17" s="45">
        <f t="shared" si="4"/>
        <v>2.0982731453194816</v>
      </c>
      <c r="I17" s="45">
        <f t="shared" si="4"/>
        <v>2.066174270460948</v>
      </c>
      <c r="J17" s="45">
        <f t="shared" si="4"/>
        <v>2.1354399716097276</v>
      </c>
      <c r="K17" s="45">
        <f t="shared" si="4"/>
        <v>2.119495430168456</v>
      </c>
      <c r="L17" s="45">
        <f t="shared" si="4"/>
        <v>2.088819195834205</v>
      </c>
      <c r="M17" s="45">
        <f t="shared" si="4"/>
        <v>2.1004202289523306</v>
      </c>
    </row>
    <row r="18" spans="1:13" ht="12.75">
      <c r="A18" s="7" t="s">
        <v>88</v>
      </c>
      <c r="B18" s="45">
        <v>0.918</v>
      </c>
      <c r="C18" s="45">
        <f aca="true" t="shared" si="5" ref="C18:M18">100*C16/B16-100</f>
        <v>1.9192008486562884</v>
      </c>
      <c r="D18" s="45">
        <f t="shared" si="5"/>
        <v>2.1406701303657627</v>
      </c>
      <c r="E18" s="45">
        <f t="shared" si="5"/>
        <v>2.1034485686869004</v>
      </c>
      <c r="F18" s="45">
        <f t="shared" si="5"/>
        <v>2.0967098040520398</v>
      </c>
      <c r="G18" s="45">
        <f t="shared" si="5"/>
        <v>2.0984546706093994</v>
      </c>
      <c r="H18" s="45">
        <f t="shared" si="5"/>
        <v>2.076069351248279</v>
      </c>
      <c r="I18" s="45">
        <f t="shared" si="5"/>
        <v>2.094032125688827</v>
      </c>
      <c r="J18" s="45">
        <f t="shared" si="5"/>
        <v>2.1383618907620985</v>
      </c>
      <c r="K18" s="45">
        <f t="shared" si="5"/>
        <v>2.109334592637566</v>
      </c>
      <c r="L18" s="45">
        <f t="shared" si="5"/>
        <v>2.0804428098457635</v>
      </c>
      <c r="M18" s="45">
        <f t="shared" si="5"/>
        <v>2.1272158498435942</v>
      </c>
    </row>
    <row r="19" spans="2:13" ht="12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2.75">
      <c r="A20" s="7" t="s">
        <v>118</v>
      </c>
      <c r="B20" s="54">
        <v>163.14</v>
      </c>
      <c r="C20" s="54">
        <v>166.72</v>
      </c>
      <c r="D20" s="54">
        <v>170.55</v>
      </c>
      <c r="E20" s="54">
        <v>174.48</v>
      </c>
      <c r="F20" s="54">
        <v>178.48</v>
      </c>
      <c r="G20" s="54">
        <v>182.59</v>
      </c>
      <c r="H20" s="54">
        <v>186.8</v>
      </c>
      <c r="I20" s="54">
        <v>191.09</v>
      </c>
      <c r="J20" s="54">
        <v>195.49</v>
      </c>
      <c r="K20" s="54">
        <v>199.98</v>
      </c>
      <c r="L20" s="54">
        <v>204.58</v>
      </c>
      <c r="M20" s="54">
        <v>209.28</v>
      </c>
    </row>
    <row r="21" spans="1:13" ht="12.75">
      <c r="A21" s="7" t="s">
        <v>119</v>
      </c>
      <c r="B21" s="45">
        <v>164.33</v>
      </c>
      <c r="C21" s="45">
        <v>168.13</v>
      </c>
      <c r="D21" s="45">
        <v>172</v>
      </c>
      <c r="E21" s="45">
        <v>175.97</v>
      </c>
      <c r="F21" s="45">
        <v>180</v>
      </c>
      <c r="G21" s="45">
        <v>184.17</v>
      </c>
      <c r="H21" s="45">
        <v>188.4</v>
      </c>
      <c r="I21" s="45">
        <v>192.73</v>
      </c>
      <c r="J21" s="45">
        <v>197.17</v>
      </c>
      <c r="K21" s="45">
        <v>201.7</v>
      </c>
      <c r="L21" s="45">
        <v>206.33</v>
      </c>
      <c r="M21" s="45">
        <v>211.07</v>
      </c>
    </row>
    <row r="22" spans="1:13" ht="12.75">
      <c r="A22" s="7" t="s">
        <v>102</v>
      </c>
      <c r="B22" s="45">
        <v>1.6</v>
      </c>
      <c r="C22" s="45">
        <f aca="true" t="shared" si="6" ref="C22:M22">100*C20/B20-100</f>
        <v>2.194434228270211</v>
      </c>
      <c r="D22" s="45">
        <f t="shared" si="6"/>
        <v>2.297264875239918</v>
      </c>
      <c r="E22" s="45">
        <f t="shared" si="6"/>
        <v>2.304309586631476</v>
      </c>
      <c r="F22" s="45">
        <f t="shared" si="6"/>
        <v>2.292526364053188</v>
      </c>
      <c r="G22" s="45">
        <f t="shared" si="6"/>
        <v>2.30277902285971</v>
      </c>
      <c r="H22" s="45">
        <f t="shared" si="6"/>
        <v>2.305712251492409</v>
      </c>
      <c r="I22" s="45">
        <f t="shared" si="6"/>
        <v>2.2965738758029914</v>
      </c>
      <c r="J22" s="45">
        <f t="shared" si="6"/>
        <v>2.3025799361557375</v>
      </c>
      <c r="K22" s="45">
        <f t="shared" si="6"/>
        <v>2.2967926748171266</v>
      </c>
      <c r="L22" s="45">
        <f t="shared" si="6"/>
        <v>2.3002300230022996</v>
      </c>
      <c r="M22" s="45">
        <f t="shared" si="6"/>
        <v>2.2973897741714637</v>
      </c>
    </row>
    <row r="23" spans="1:13" ht="12.75">
      <c r="A23" s="7" t="s">
        <v>128</v>
      </c>
      <c r="B23" s="45">
        <v>1.6</v>
      </c>
      <c r="C23" s="45">
        <f aca="true" t="shared" si="7" ref="C23:M23">100*C21/B21-100</f>
        <v>2.3124201302257603</v>
      </c>
      <c r="D23" s="45">
        <f t="shared" si="7"/>
        <v>2.3017902813299287</v>
      </c>
      <c r="E23" s="45">
        <f t="shared" si="7"/>
        <v>2.308139534883722</v>
      </c>
      <c r="F23" s="45">
        <f t="shared" si="7"/>
        <v>2.2901630959822654</v>
      </c>
      <c r="G23" s="45">
        <f t="shared" si="7"/>
        <v>2.316666666666663</v>
      </c>
      <c r="H23" s="45">
        <f t="shared" si="7"/>
        <v>2.296791008307551</v>
      </c>
      <c r="I23" s="45">
        <f t="shared" si="7"/>
        <v>2.298301486199577</v>
      </c>
      <c r="J23" s="45">
        <f t="shared" si="7"/>
        <v>2.303740984797386</v>
      </c>
      <c r="K23" s="45">
        <f t="shared" si="7"/>
        <v>2.297509763148554</v>
      </c>
      <c r="L23" s="45">
        <f t="shared" si="7"/>
        <v>2.2954883490332207</v>
      </c>
      <c r="M23" s="45">
        <f t="shared" si="7"/>
        <v>2.2972907478311413</v>
      </c>
    </row>
    <row r="24" spans="2:13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.75">
      <c r="A25" s="7" t="s">
        <v>120</v>
      </c>
      <c r="B25" s="45">
        <v>4.55</v>
      </c>
      <c r="C25" s="45">
        <v>4.775</v>
      </c>
      <c r="D25" s="45">
        <v>5</v>
      </c>
      <c r="E25" s="45">
        <v>5.25</v>
      </c>
      <c r="F25" s="45">
        <v>5.3</v>
      </c>
      <c r="G25" s="45">
        <v>5.3</v>
      </c>
      <c r="H25" s="45">
        <v>5.3</v>
      </c>
      <c r="I25" s="45">
        <v>5.3</v>
      </c>
      <c r="J25" s="45">
        <v>5.3</v>
      </c>
      <c r="K25" s="45">
        <v>5.3</v>
      </c>
      <c r="L25" s="45">
        <v>5.3</v>
      </c>
      <c r="M25" s="45">
        <v>5.3</v>
      </c>
    </row>
    <row r="26" spans="2:13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>
      <c r="A27" s="31" t="s">
        <v>155</v>
      </c>
      <c r="B27" s="49">
        <v>1763</v>
      </c>
      <c r="C27" s="49">
        <v>1814.7</v>
      </c>
      <c r="D27" s="49">
        <v>1863.175</v>
      </c>
      <c r="E27" s="49">
        <v>1921.45</v>
      </c>
      <c r="F27" s="49">
        <v>1980.125</v>
      </c>
      <c r="G27" s="49">
        <v>2051.175</v>
      </c>
      <c r="H27" s="49">
        <v>2125.5</v>
      </c>
      <c r="I27" s="49">
        <v>2196.6</v>
      </c>
      <c r="J27" s="49">
        <v>2268.15</v>
      </c>
      <c r="K27" s="49">
        <v>2339</v>
      </c>
      <c r="L27" s="49">
        <v>2416.475</v>
      </c>
      <c r="M27" s="49">
        <v>2511.85</v>
      </c>
    </row>
    <row r="28" spans="1:13" ht="12.75">
      <c r="A28" s="31" t="s">
        <v>148</v>
      </c>
      <c r="B28" s="49">
        <v>4146</v>
      </c>
      <c r="C28" s="49">
        <v>4348.6</v>
      </c>
      <c r="D28" s="49">
        <v>4526.3</v>
      </c>
      <c r="E28" s="49">
        <v>4701.025</v>
      </c>
      <c r="F28" s="49">
        <v>4892.15</v>
      </c>
      <c r="G28" s="49">
        <v>5105.85</v>
      </c>
      <c r="H28" s="49">
        <v>5330.85</v>
      </c>
      <c r="I28" s="49">
        <v>5569.6</v>
      </c>
      <c r="J28" s="49">
        <v>5825.35</v>
      </c>
      <c r="K28" s="49">
        <v>6087.525000000001</v>
      </c>
      <c r="L28" s="49">
        <v>6363.8</v>
      </c>
      <c r="M28" s="49">
        <v>6650.95</v>
      </c>
    </row>
    <row r="29" spans="1:13" ht="12.75">
      <c r="A29" s="31" t="s">
        <v>149</v>
      </c>
      <c r="B29" s="49">
        <v>721</v>
      </c>
      <c r="C29" s="49">
        <v>724.275</v>
      </c>
      <c r="D29" s="49">
        <v>738.95</v>
      </c>
      <c r="E29" s="49">
        <v>764.75</v>
      </c>
      <c r="F29" s="49">
        <v>787.1</v>
      </c>
      <c r="G29" s="49">
        <v>825.875</v>
      </c>
      <c r="H29" s="49">
        <v>866.8</v>
      </c>
      <c r="I29" s="49">
        <v>896.1</v>
      </c>
      <c r="J29" s="49">
        <v>939.3</v>
      </c>
      <c r="K29" s="49">
        <v>976.85</v>
      </c>
      <c r="L29" s="49">
        <v>1017.275</v>
      </c>
      <c r="M29" s="49">
        <v>1066.775</v>
      </c>
    </row>
    <row r="30" spans="1:13" ht="12.75">
      <c r="A30" s="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>
      <c r="A31" s="41" t="s">
        <v>103</v>
      </c>
      <c r="B31" s="45">
        <v>4.82</v>
      </c>
      <c r="C31" s="45">
        <v>4.21</v>
      </c>
      <c r="D31" s="45">
        <v>4.3</v>
      </c>
      <c r="E31" s="45">
        <v>4.3</v>
      </c>
      <c r="F31" s="45">
        <v>4.39</v>
      </c>
      <c r="G31" s="45">
        <v>4.39</v>
      </c>
      <c r="H31" s="45">
        <v>4.39</v>
      </c>
      <c r="I31" s="45">
        <v>4.39</v>
      </c>
      <c r="J31" s="45">
        <v>4.39</v>
      </c>
      <c r="K31" s="45">
        <v>4.39</v>
      </c>
      <c r="L31" s="45">
        <v>4.39</v>
      </c>
      <c r="M31" s="45">
        <v>4.39</v>
      </c>
    </row>
    <row r="32" spans="1:13" ht="12.75">
      <c r="A32" s="41" t="s">
        <v>151</v>
      </c>
      <c r="B32" s="45">
        <v>5.3</v>
      </c>
      <c r="C32" s="45">
        <v>4.9</v>
      </c>
      <c r="D32" s="45">
        <v>5</v>
      </c>
      <c r="E32" s="45">
        <v>5.2</v>
      </c>
      <c r="F32" s="45">
        <v>5.3</v>
      </c>
      <c r="G32" s="45">
        <v>5.4</v>
      </c>
      <c r="H32" s="45">
        <v>5.4</v>
      </c>
      <c r="I32" s="45">
        <v>5.4</v>
      </c>
      <c r="J32" s="45">
        <v>5.4</v>
      </c>
      <c r="K32" s="45">
        <v>5.4</v>
      </c>
      <c r="L32" s="45">
        <v>5.4</v>
      </c>
      <c r="M32" s="45">
        <v>5.4</v>
      </c>
    </row>
    <row r="33" spans="1:13" ht="12.75">
      <c r="A33" s="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2:13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2.75">
      <c r="A35" s="1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3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2:13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2:1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2:13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2:13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2:13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2:13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2:13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2:13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2:13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IV46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7.77734375" defaultRowHeight="15"/>
  <cols>
    <col min="1" max="1" width="20.77734375" style="7" customWidth="1"/>
    <col min="2" max="16384" width="7.77734375" style="7" customWidth="1"/>
  </cols>
  <sheetData>
    <row r="1" ht="12.75">
      <c r="A1" s="13" t="s">
        <v>218</v>
      </c>
    </row>
    <row r="2" ht="12.75">
      <c r="A2" s="13"/>
    </row>
    <row r="3" spans="1:256" ht="12.75">
      <c r="A3" s="14" t="s">
        <v>61</v>
      </c>
      <c r="B3" s="15">
        <v>1999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5" spans="1:13" ht="12.75">
      <c r="A5" s="7" t="s">
        <v>127</v>
      </c>
      <c r="B5" s="49">
        <v>9232</v>
      </c>
      <c r="C5" s="49">
        <v>9685.3</v>
      </c>
      <c r="D5" s="49">
        <v>10155.6</v>
      </c>
      <c r="E5" s="49">
        <v>10621.2</v>
      </c>
      <c r="F5" s="49">
        <v>11105</v>
      </c>
      <c r="G5" s="49">
        <v>11644.2</v>
      </c>
      <c r="H5" s="49">
        <v>12235.9</v>
      </c>
      <c r="I5" s="49">
        <v>12846.8</v>
      </c>
      <c r="J5" s="49">
        <v>13476.8</v>
      </c>
      <c r="K5" s="49">
        <v>14117.5</v>
      </c>
      <c r="L5" s="49">
        <v>14777.4</v>
      </c>
      <c r="M5" s="49">
        <v>15470.9</v>
      </c>
    </row>
    <row r="6" spans="1:13" ht="12.75">
      <c r="A6" s="7" t="s">
        <v>110</v>
      </c>
      <c r="B6" s="49">
        <v>9413.7</v>
      </c>
      <c r="C6" s="49">
        <v>9867.3</v>
      </c>
      <c r="D6" s="49">
        <v>10324.3</v>
      </c>
      <c r="E6" s="49">
        <v>10799.5</v>
      </c>
      <c r="F6" s="49">
        <v>11288.1</v>
      </c>
      <c r="G6" s="49">
        <v>11856.6</v>
      </c>
      <c r="H6" s="49">
        <v>12462.2</v>
      </c>
      <c r="I6" s="49">
        <v>13078.2</v>
      </c>
      <c r="J6" s="49">
        <v>13715.9</v>
      </c>
      <c r="K6" s="49">
        <v>14357.3</v>
      </c>
      <c r="L6" s="49">
        <v>15029</v>
      </c>
      <c r="M6" s="49">
        <v>15732.4</v>
      </c>
    </row>
    <row r="7" spans="1:13" ht="12.75">
      <c r="A7" s="7" t="s">
        <v>80</v>
      </c>
      <c r="B7" s="45">
        <v>5.3881</v>
      </c>
      <c r="C7" s="45">
        <f aca="true" t="shared" si="0" ref="C7:M7">100*C5/B5-100</f>
        <v>4.91009532062391</v>
      </c>
      <c r="D7" s="45">
        <f t="shared" si="0"/>
        <v>4.855812416755299</v>
      </c>
      <c r="E7" s="45">
        <f t="shared" si="0"/>
        <v>4.584662649178767</v>
      </c>
      <c r="F7" s="45">
        <f t="shared" si="0"/>
        <v>4.555040861672879</v>
      </c>
      <c r="G7" s="45">
        <f t="shared" si="0"/>
        <v>4.855470508779831</v>
      </c>
      <c r="H7" s="45">
        <f t="shared" si="0"/>
        <v>5.081499802476756</v>
      </c>
      <c r="I7" s="45">
        <f t="shared" si="0"/>
        <v>4.9926854583643205</v>
      </c>
      <c r="J7" s="45">
        <f t="shared" si="0"/>
        <v>4.903944951271924</v>
      </c>
      <c r="K7" s="45">
        <f t="shared" si="0"/>
        <v>4.754095927816692</v>
      </c>
      <c r="L7" s="45">
        <f t="shared" si="0"/>
        <v>4.674340357712055</v>
      </c>
      <c r="M7" s="45">
        <f t="shared" si="0"/>
        <v>4.69297711370065</v>
      </c>
    </row>
    <row r="8" spans="1:13" ht="12.75">
      <c r="A8" s="7" t="s">
        <v>81</v>
      </c>
      <c r="B8" s="45">
        <v>5.2092</v>
      </c>
      <c r="C8" s="45">
        <f aca="true" t="shared" si="1" ref="C8:M8">100*C6/B6-100</f>
        <v>4.818509194046953</v>
      </c>
      <c r="D8" s="45">
        <f t="shared" si="1"/>
        <v>4.631459467128792</v>
      </c>
      <c r="E8" s="45">
        <f t="shared" si="1"/>
        <v>4.6027333572251905</v>
      </c>
      <c r="F8" s="45">
        <f t="shared" si="1"/>
        <v>4.524283531644983</v>
      </c>
      <c r="G8" s="45">
        <f t="shared" si="1"/>
        <v>5.036277141414402</v>
      </c>
      <c r="H8" s="45">
        <f t="shared" si="1"/>
        <v>5.107703726194686</v>
      </c>
      <c r="I8" s="45">
        <f t="shared" si="1"/>
        <v>4.942947473158824</v>
      </c>
      <c r="J8" s="45">
        <f t="shared" si="1"/>
        <v>4.876053279503296</v>
      </c>
      <c r="K8" s="45">
        <f t="shared" si="1"/>
        <v>4.6763245576301955</v>
      </c>
      <c r="L8" s="45">
        <f t="shared" si="1"/>
        <v>4.6784562557026845</v>
      </c>
      <c r="M8" s="45">
        <f t="shared" si="1"/>
        <v>4.680284782753347</v>
      </c>
    </row>
    <row r="9" spans="2:13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2.75">
      <c r="A10" s="7" t="s">
        <v>129</v>
      </c>
      <c r="B10" s="49">
        <v>8850.2</v>
      </c>
      <c r="C10" s="49">
        <v>9141.9</v>
      </c>
      <c r="D10" s="49">
        <v>9393.3</v>
      </c>
      <c r="E10" s="49">
        <v>9629.2</v>
      </c>
      <c r="F10" s="49">
        <v>9870.4</v>
      </c>
      <c r="G10" s="49">
        <v>10146.1</v>
      </c>
      <c r="H10" s="49">
        <v>10451.1</v>
      </c>
      <c r="I10" s="49">
        <v>10758.4</v>
      </c>
      <c r="J10" s="49">
        <v>11063.9</v>
      </c>
      <c r="K10" s="49">
        <v>11359.6</v>
      </c>
      <c r="L10" s="49">
        <v>11655</v>
      </c>
      <c r="M10" s="49">
        <v>11958</v>
      </c>
    </row>
    <row r="11" spans="1:13" ht="12.75">
      <c r="A11" s="7" t="s">
        <v>130</v>
      </c>
      <c r="B11" s="49">
        <v>8986.5</v>
      </c>
      <c r="C11" s="49">
        <v>9245.3</v>
      </c>
      <c r="D11" s="49">
        <v>9481.3</v>
      </c>
      <c r="E11" s="49">
        <v>9718.9</v>
      </c>
      <c r="F11" s="49">
        <v>9962.2</v>
      </c>
      <c r="G11" s="49">
        <v>10259</v>
      </c>
      <c r="H11" s="49">
        <v>10567.4</v>
      </c>
      <c r="I11" s="49">
        <v>10874.2</v>
      </c>
      <c r="J11" s="49">
        <v>11178.7</v>
      </c>
      <c r="K11" s="49">
        <v>11469.3</v>
      </c>
      <c r="L11" s="49">
        <v>11767.3</v>
      </c>
      <c r="M11" s="49">
        <v>12073.5</v>
      </c>
    </row>
    <row r="12" spans="1:13" ht="12.75">
      <c r="A12" s="7" t="s">
        <v>84</v>
      </c>
      <c r="B12" s="45">
        <v>3.9207</v>
      </c>
      <c r="C12" s="45">
        <f aca="true" t="shared" si="2" ref="C12:M12">100*C10/B10-100</f>
        <v>3.2959707125262554</v>
      </c>
      <c r="D12" s="45">
        <f t="shared" si="2"/>
        <v>2.7499753880484263</v>
      </c>
      <c r="E12" s="45">
        <f t="shared" si="2"/>
        <v>2.511364483195493</v>
      </c>
      <c r="F12" s="45">
        <f t="shared" si="2"/>
        <v>2.5048809869978754</v>
      </c>
      <c r="G12" s="45">
        <f t="shared" si="2"/>
        <v>2.7931998703193415</v>
      </c>
      <c r="H12" s="45">
        <f t="shared" si="2"/>
        <v>3.0060811543351633</v>
      </c>
      <c r="I12" s="45">
        <f t="shared" si="2"/>
        <v>2.9403603448440805</v>
      </c>
      <c r="J12" s="45">
        <f t="shared" si="2"/>
        <v>2.8396415823914367</v>
      </c>
      <c r="K12" s="45">
        <f t="shared" si="2"/>
        <v>2.6726561158361903</v>
      </c>
      <c r="L12" s="45">
        <f t="shared" si="2"/>
        <v>2.600443677594285</v>
      </c>
      <c r="M12" s="45">
        <f t="shared" si="2"/>
        <v>2.599742599742598</v>
      </c>
    </row>
    <row r="13" spans="1:13" ht="12.75">
      <c r="A13" s="7" t="s">
        <v>85</v>
      </c>
      <c r="B13" s="45">
        <v>3.7798</v>
      </c>
      <c r="C13" s="45">
        <f aca="true" t="shared" si="3" ref="C13:M13">100*C11/B11-100</f>
        <v>2.8798753686084524</v>
      </c>
      <c r="D13" s="45">
        <f t="shared" si="3"/>
        <v>2.5526483726866616</v>
      </c>
      <c r="E13" s="45">
        <f t="shared" si="3"/>
        <v>2.5059854661280667</v>
      </c>
      <c r="F13" s="45">
        <f t="shared" si="3"/>
        <v>2.503369722911046</v>
      </c>
      <c r="G13" s="45">
        <f t="shared" si="3"/>
        <v>2.9792616088815578</v>
      </c>
      <c r="H13" s="45">
        <f t="shared" si="3"/>
        <v>3.0061409494102804</v>
      </c>
      <c r="I13" s="45">
        <f t="shared" si="3"/>
        <v>2.903268542877157</v>
      </c>
      <c r="J13" s="45">
        <f t="shared" si="3"/>
        <v>2.8002059921649334</v>
      </c>
      <c r="K13" s="45">
        <f t="shared" si="3"/>
        <v>2.5995867140186135</v>
      </c>
      <c r="L13" s="45">
        <f t="shared" si="3"/>
        <v>2.5982405203456267</v>
      </c>
      <c r="M13" s="45">
        <f t="shared" si="3"/>
        <v>2.6021262311660394</v>
      </c>
    </row>
    <row r="14" spans="2:13" ht="12.7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2.75">
      <c r="A15" s="7" t="s">
        <v>125</v>
      </c>
      <c r="B15" s="45">
        <v>104.272</v>
      </c>
      <c r="C15" s="45">
        <v>105.933</v>
      </c>
      <c r="D15" s="45">
        <v>108.104</v>
      </c>
      <c r="E15" s="45">
        <v>110.291</v>
      </c>
      <c r="F15" s="45">
        <v>112.494</v>
      </c>
      <c r="G15" s="45">
        <v>114.75</v>
      </c>
      <c r="H15" s="45">
        <v>117.062</v>
      </c>
      <c r="I15" s="45">
        <v>119.395</v>
      </c>
      <c r="J15" s="45">
        <v>121.792</v>
      </c>
      <c r="K15" s="45">
        <v>124.261</v>
      </c>
      <c r="L15" s="45">
        <v>126.773</v>
      </c>
      <c r="M15" s="45">
        <v>129.359</v>
      </c>
    </row>
    <row r="16" spans="1:13" ht="12.75">
      <c r="A16" s="7" t="s">
        <v>126</v>
      </c>
      <c r="B16" s="45">
        <v>104.748</v>
      </c>
      <c r="C16" s="45">
        <v>106.722</v>
      </c>
      <c r="D16" s="45">
        <v>108.884</v>
      </c>
      <c r="E16" s="45">
        <v>111.111</v>
      </c>
      <c r="F16" s="45">
        <v>113.3</v>
      </c>
      <c r="G16" s="45">
        <v>115.563</v>
      </c>
      <c r="H16" s="45">
        <v>117.92</v>
      </c>
      <c r="I16" s="45">
        <v>120.257</v>
      </c>
      <c r="J16" s="45">
        <v>122.685</v>
      </c>
      <c r="K16" s="45">
        <v>125.169</v>
      </c>
      <c r="L16" s="45">
        <v>127.706</v>
      </c>
      <c r="M16" s="45">
        <v>130.292</v>
      </c>
    </row>
    <row r="17" spans="1:13" ht="12.75">
      <c r="A17" s="7" t="s">
        <v>80</v>
      </c>
      <c r="B17" s="45">
        <v>1.3708</v>
      </c>
      <c r="C17" s="45">
        <f aca="true" t="shared" si="4" ref="C17:M17">100*C15/B15-100</f>
        <v>1.592949209759098</v>
      </c>
      <c r="D17" s="45">
        <f t="shared" si="4"/>
        <v>2.049408588447406</v>
      </c>
      <c r="E17" s="45">
        <f t="shared" si="4"/>
        <v>2.0230518759712908</v>
      </c>
      <c r="F17" s="45">
        <f t="shared" si="4"/>
        <v>1.9974431277257452</v>
      </c>
      <c r="G17" s="45">
        <f t="shared" si="4"/>
        <v>2.0054402901488118</v>
      </c>
      <c r="H17" s="45">
        <f t="shared" si="4"/>
        <v>2.0148148148148124</v>
      </c>
      <c r="I17" s="45">
        <f t="shared" si="4"/>
        <v>1.9929609950282838</v>
      </c>
      <c r="J17" s="45">
        <f t="shared" si="4"/>
        <v>2.007621759705188</v>
      </c>
      <c r="K17" s="45">
        <f t="shared" si="4"/>
        <v>2.027226747241201</v>
      </c>
      <c r="L17" s="45">
        <f t="shared" si="4"/>
        <v>2.021551411947428</v>
      </c>
      <c r="M17" s="45">
        <f t="shared" si="4"/>
        <v>2.039866533094596</v>
      </c>
    </row>
    <row r="18" spans="1:13" ht="12.75">
      <c r="A18" s="7" t="s">
        <v>88</v>
      </c>
      <c r="B18" s="45">
        <v>1.4214</v>
      </c>
      <c r="C18" s="45">
        <f aca="true" t="shared" si="5" ref="C18:M18">100*C16/B16-100</f>
        <v>1.8845228548516246</v>
      </c>
      <c r="D18" s="45">
        <f t="shared" si="5"/>
        <v>2.0258241037461886</v>
      </c>
      <c r="E18" s="45">
        <f t="shared" si="5"/>
        <v>2.0452959112449918</v>
      </c>
      <c r="F18" s="45">
        <f t="shared" si="5"/>
        <v>1.9701019701019646</v>
      </c>
      <c r="G18" s="45">
        <f t="shared" si="5"/>
        <v>1.9973521624007162</v>
      </c>
      <c r="H18" s="45">
        <f t="shared" si="5"/>
        <v>2.039580142433124</v>
      </c>
      <c r="I18" s="45">
        <f t="shared" si="5"/>
        <v>1.981852103120758</v>
      </c>
      <c r="J18" s="45">
        <f t="shared" si="5"/>
        <v>2.0190092884405857</v>
      </c>
      <c r="K18" s="45">
        <f t="shared" si="5"/>
        <v>2.0246973957696497</v>
      </c>
      <c r="L18" s="45">
        <f t="shared" si="5"/>
        <v>2.0268596857049346</v>
      </c>
      <c r="M18" s="45">
        <f t="shared" si="5"/>
        <v>2.0249635882417465</v>
      </c>
    </row>
    <row r="19" spans="2:13" ht="12.7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9" ht="12.75">
      <c r="A20" s="7" t="s">
        <v>118</v>
      </c>
      <c r="B20" s="54">
        <v>166.69</v>
      </c>
      <c r="C20" s="54">
        <v>170.97</v>
      </c>
      <c r="D20" s="54">
        <v>175.14</v>
      </c>
      <c r="E20" s="54">
        <v>179.62</v>
      </c>
      <c r="F20" s="54">
        <v>184.3</v>
      </c>
      <c r="G20" s="54">
        <v>189.08</v>
      </c>
      <c r="H20" s="54">
        <v>194</v>
      </c>
      <c r="I20" s="54">
        <v>199.04</v>
      </c>
      <c r="J20" s="54">
        <v>204.23</v>
      </c>
      <c r="K20" s="54">
        <v>209.54</v>
      </c>
      <c r="L20" s="54">
        <v>214.99</v>
      </c>
      <c r="M20" s="54">
        <v>220.58</v>
      </c>
      <c r="R20" s="17"/>
      <c r="S20" s="17"/>
    </row>
    <row r="21" spans="1:13" ht="12.75">
      <c r="A21" s="7" t="s">
        <v>119</v>
      </c>
      <c r="B21" s="45">
        <v>168.53</v>
      </c>
      <c r="C21" s="45">
        <v>172.47</v>
      </c>
      <c r="D21" s="45">
        <v>176.77</v>
      </c>
      <c r="E21" s="45">
        <v>181.37</v>
      </c>
      <c r="F21" s="45">
        <v>186.07</v>
      </c>
      <c r="G21" s="45">
        <v>190.9</v>
      </c>
      <c r="H21" s="45">
        <v>195.87</v>
      </c>
      <c r="I21" s="45">
        <v>200.97</v>
      </c>
      <c r="J21" s="45">
        <v>206.2</v>
      </c>
      <c r="K21" s="45">
        <v>211.57</v>
      </c>
      <c r="L21" s="45">
        <v>217.07</v>
      </c>
      <c r="M21" s="45">
        <v>222.7</v>
      </c>
    </row>
    <row r="22" spans="1:13" ht="12.75">
      <c r="A22" s="7" t="s">
        <v>102</v>
      </c>
      <c r="B22" s="45">
        <v>2.2</v>
      </c>
      <c r="C22" s="45">
        <f aca="true" t="shared" si="6" ref="C22:M22">100*C20/B20-100</f>
        <v>2.567640530325761</v>
      </c>
      <c r="D22" s="45">
        <f t="shared" si="6"/>
        <v>2.439024390243901</v>
      </c>
      <c r="E22" s="45">
        <f t="shared" si="6"/>
        <v>2.5579536370903355</v>
      </c>
      <c r="F22" s="45">
        <f t="shared" si="6"/>
        <v>2.60550050105779</v>
      </c>
      <c r="G22" s="45">
        <f t="shared" si="6"/>
        <v>2.5935973955507308</v>
      </c>
      <c r="H22" s="45">
        <f t="shared" si="6"/>
        <v>2.6020731965305686</v>
      </c>
      <c r="I22" s="45">
        <f t="shared" si="6"/>
        <v>2.597938144329902</v>
      </c>
      <c r="J22" s="45">
        <f t="shared" si="6"/>
        <v>2.6075160771704162</v>
      </c>
      <c r="K22" s="45">
        <f t="shared" si="6"/>
        <v>2.6000097928805843</v>
      </c>
      <c r="L22" s="45">
        <f t="shared" si="6"/>
        <v>2.6009353822659165</v>
      </c>
      <c r="M22" s="45">
        <f t="shared" si="6"/>
        <v>2.6001209358574755</v>
      </c>
    </row>
    <row r="23" spans="1:13" ht="12.75">
      <c r="A23" s="7" t="s">
        <v>128</v>
      </c>
      <c r="B23" s="45">
        <v>2.7</v>
      </c>
      <c r="C23" s="45">
        <f aca="true" t="shared" si="7" ref="C23:M23">100*C21/B21-100</f>
        <v>2.33786269506912</v>
      </c>
      <c r="D23" s="45">
        <f t="shared" si="7"/>
        <v>2.4931872209659645</v>
      </c>
      <c r="E23" s="45">
        <f t="shared" si="7"/>
        <v>2.602251513265813</v>
      </c>
      <c r="F23" s="45">
        <f t="shared" si="7"/>
        <v>2.5913877708551496</v>
      </c>
      <c r="G23" s="45">
        <f t="shared" si="7"/>
        <v>2.595797280593331</v>
      </c>
      <c r="H23" s="45">
        <f t="shared" si="7"/>
        <v>2.603457307490828</v>
      </c>
      <c r="I23" s="45">
        <f t="shared" si="7"/>
        <v>2.6037678051769007</v>
      </c>
      <c r="J23" s="45">
        <f t="shared" si="7"/>
        <v>2.602378464447426</v>
      </c>
      <c r="K23" s="45">
        <f t="shared" si="7"/>
        <v>2.604267701260923</v>
      </c>
      <c r="L23" s="45">
        <f t="shared" si="7"/>
        <v>2.599612421420815</v>
      </c>
      <c r="M23" s="45">
        <f t="shared" si="7"/>
        <v>2.593633390150643</v>
      </c>
    </row>
    <row r="24" spans="2:13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.75">
      <c r="A25" s="7" t="s">
        <v>120</v>
      </c>
      <c r="B25" s="45">
        <v>4.225</v>
      </c>
      <c r="C25" s="45">
        <v>4.225</v>
      </c>
      <c r="D25" s="45">
        <v>4.5</v>
      </c>
      <c r="E25" s="45">
        <v>4.95</v>
      </c>
      <c r="F25" s="45">
        <v>5.175</v>
      </c>
      <c r="G25" s="45">
        <v>5.2</v>
      </c>
      <c r="H25" s="45">
        <v>5.2</v>
      </c>
      <c r="I25" s="45">
        <v>5.2</v>
      </c>
      <c r="J25" s="45">
        <v>5.2</v>
      </c>
      <c r="K25" s="45">
        <v>5.2</v>
      </c>
      <c r="L25" s="45">
        <v>5.2</v>
      </c>
      <c r="M25" s="45">
        <v>5.2</v>
      </c>
    </row>
    <row r="26" spans="2:13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>
      <c r="A27" s="31" t="s">
        <v>155</v>
      </c>
      <c r="B27" s="49">
        <v>2088.1</v>
      </c>
      <c r="C27" s="49">
        <v>2161.175</v>
      </c>
      <c r="D27" s="49">
        <v>2230.775</v>
      </c>
      <c r="E27" s="49">
        <v>2292.625</v>
      </c>
      <c r="F27" s="49">
        <v>2356.35</v>
      </c>
      <c r="G27" s="49">
        <v>2431.4</v>
      </c>
      <c r="H27" s="49">
        <v>2518.5</v>
      </c>
      <c r="I27" s="49">
        <v>2609.05</v>
      </c>
      <c r="J27" s="49">
        <v>2703.1749999999997</v>
      </c>
      <c r="K27" s="49">
        <v>2801.525</v>
      </c>
      <c r="L27" s="49">
        <v>2904.05</v>
      </c>
      <c r="M27" s="49">
        <v>3014.85</v>
      </c>
    </row>
    <row r="28" spans="1:13" ht="12.75">
      <c r="A28" s="31" t="s">
        <v>148</v>
      </c>
      <c r="B28" s="49">
        <v>4470.2</v>
      </c>
      <c r="C28" s="49">
        <v>4710.55</v>
      </c>
      <c r="D28" s="49">
        <v>4942.424999999999</v>
      </c>
      <c r="E28" s="49">
        <v>5161.225</v>
      </c>
      <c r="F28" s="49">
        <v>5387.95</v>
      </c>
      <c r="G28" s="49">
        <v>5628.95</v>
      </c>
      <c r="H28" s="49">
        <v>5891.6</v>
      </c>
      <c r="I28" s="49">
        <v>6175.575000000001</v>
      </c>
      <c r="J28" s="49">
        <v>6457.6</v>
      </c>
      <c r="K28" s="49">
        <v>6746.65</v>
      </c>
      <c r="L28" s="49">
        <v>7039.075</v>
      </c>
      <c r="M28" s="49">
        <v>7341.9</v>
      </c>
    </row>
    <row r="29" spans="1:13" ht="12.75">
      <c r="A29" s="31" t="s">
        <v>149</v>
      </c>
      <c r="B29" s="49">
        <v>844.8</v>
      </c>
      <c r="C29" s="49">
        <v>841.95</v>
      </c>
      <c r="D29" s="49">
        <v>827.8</v>
      </c>
      <c r="E29" s="49">
        <v>827.375</v>
      </c>
      <c r="F29" s="49">
        <v>823.625</v>
      </c>
      <c r="G29" s="49">
        <v>851.7</v>
      </c>
      <c r="H29" s="49">
        <v>892.275</v>
      </c>
      <c r="I29" s="49">
        <v>932.525</v>
      </c>
      <c r="J29" s="49">
        <v>971.025</v>
      </c>
      <c r="K29" s="49">
        <v>1000.875</v>
      </c>
      <c r="L29" s="49">
        <v>1033.725</v>
      </c>
      <c r="M29" s="49">
        <v>1061.95</v>
      </c>
    </row>
    <row r="30" spans="1:13" ht="12.75">
      <c r="A30" s="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>
      <c r="A31" s="41" t="s">
        <v>103</v>
      </c>
      <c r="B31" s="45">
        <v>4.66</v>
      </c>
      <c r="C31" s="45">
        <v>5.19</v>
      </c>
      <c r="D31" s="45">
        <v>5.19</v>
      </c>
      <c r="E31" s="45">
        <v>5.19</v>
      </c>
      <c r="F31" s="45">
        <v>5.19</v>
      </c>
      <c r="G31" s="45">
        <v>5.19</v>
      </c>
      <c r="H31" s="45">
        <v>5.19</v>
      </c>
      <c r="I31" s="45">
        <v>5.19</v>
      </c>
      <c r="J31" s="45">
        <v>5.19</v>
      </c>
      <c r="K31" s="45">
        <v>5.19</v>
      </c>
      <c r="L31" s="45">
        <v>5.19</v>
      </c>
      <c r="M31" s="45">
        <v>5.19</v>
      </c>
    </row>
    <row r="32" spans="1:13" ht="12.75">
      <c r="A32" s="41" t="s">
        <v>151</v>
      </c>
      <c r="B32" s="45">
        <v>5.61</v>
      </c>
      <c r="C32" s="45">
        <v>6.1</v>
      </c>
      <c r="D32" s="45">
        <v>6.1</v>
      </c>
      <c r="E32" s="45">
        <v>6.1</v>
      </c>
      <c r="F32" s="45">
        <v>6.1</v>
      </c>
      <c r="G32" s="45">
        <v>6.1</v>
      </c>
      <c r="H32" s="45">
        <v>6.1</v>
      </c>
      <c r="I32" s="45">
        <v>6.1</v>
      </c>
      <c r="J32" s="45">
        <v>6.1</v>
      </c>
      <c r="K32" s="45">
        <v>6.1</v>
      </c>
      <c r="L32" s="45">
        <v>6.1</v>
      </c>
      <c r="M32" s="45">
        <v>6.1</v>
      </c>
    </row>
    <row r="33" spans="1:13" ht="12.75">
      <c r="A33" s="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2.75">
      <c r="A34" s="4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2.75">
      <c r="A35" s="1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3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2:13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2:1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2:13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2:13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2:13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2:13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2:13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2:13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2:13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41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71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1975</v>
      </c>
      <c r="C3" s="10">
        <v>1976</v>
      </c>
      <c r="D3" s="10">
        <v>1977</v>
      </c>
      <c r="E3" s="10">
        <v>1978</v>
      </c>
      <c r="F3" s="10">
        <v>1979</v>
      </c>
      <c r="G3" s="10">
        <v>1980</v>
      </c>
      <c r="H3" s="10">
        <v>1981</v>
      </c>
    </row>
    <row r="5" spans="1:8" ht="12.75">
      <c r="A5" s="5" t="s">
        <v>63</v>
      </c>
      <c r="B5" s="43">
        <v>1499</v>
      </c>
      <c r="C5" s="43">
        <v>1684</v>
      </c>
      <c r="D5" s="43">
        <v>1890</v>
      </c>
      <c r="E5" s="43">
        <v>2124</v>
      </c>
      <c r="F5" s="43">
        <v>2376</v>
      </c>
      <c r="G5" s="43">
        <v>2636</v>
      </c>
      <c r="H5" s="43">
        <v>2877</v>
      </c>
    </row>
    <row r="6" spans="1:8" ht="12.75">
      <c r="A6" s="5" t="s">
        <v>64</v>
      </c>
      <c r="B6" s="44">
        <v>6.5</v>
      </c>
      <c r="C6" s="44">
        <v>12.4</v>
      </c>
      <c r="D6" s="44">
        <v>12.2</v>
      </c>
      <c r="E6" s="44">
        <v>12.4</v>
      </c>
      <c r="F6" s="44">
        <v>11.9</v>
      </c>
      <c r="G6" s="44">
        <v>10.9</v>
      </c>
      <c r="H6" s="44">
        <v>9.1</v>
      </c>
    </row>
    <row r="7" spans="2:8" ht="12.75">
      <c r="B7" s="44"/>
      <c r="C7" s="44"/>
      <c r="D7" s="44"/>
      <c r="E7" s="44"/>
      <c r="F7" s="44"/>
      <c r="G7" s="44"/>
      <c r="H7" s="44"/>
    </row>
    <row r="8" spans="1:8" ht="12.75">
      <c r="A8" s="5" t="s">
        <v>65</v>
      </c>
      <c r="B8" s="43">
        <v>1187</v>
      </c>
      <c r="C8" s="43">
        <v>1260</v>
      </c>
      <c r="D8" s="43">
        <v>1332</v>
      </c>
      <c r="E8" s="43">
        <v>1411</v>
      </c>
      <c r="F8" s="43">
        <v>1503</v>
      </c>
      <c r="G8" s="43">
        <v>1600</v>
      </c>
      <c r="H8" s="43">
        <v>1679</v>
      </c>
    </row>
    <row r="9" spans="1:8" ht="12.75">
      <c r="A9" s="5" t="s">
        <v>66</v>
      </c>
      <c r="B9" s="44">
        <v>-2</v>
      </c>
      <c r="C9" s="44">
        <v>6.2</v>
      </c>
      <c r="D9" s="44">
        <v>5.7</v>
      </c>
      <c r="E9" s="44">
        <v>5.9</v>
      </c>
      <c r="F9" s="44">
        <v>6.5</v>
      </c>
      <c r="G9" s="44">
        <v>6.5</v>
      </c>
      <c r="H9" s="44">
        <v>4.9</v>
      </c>
    </row>
    <row r="10" spans="2:8" ht="12.75">
      <c r="B10" s="44"/>
      <c r="C10" s="44"/>
      <c r="D10" s="44"/>
      <c r="E10" s="44"/>
      <c r="F10" s="44"/>
      <c r="G10" s="44"/>
      <c r="H10" s="44"/>
    </row>
    <row r="11" spans="1:8" ht="12.75">
      <c r="A11" s="7" t="s">
        <v>67</v>
      </c>
      <c r="B11" s="44">
        <v>126.35</v>
      </c>
      <c r="C11" s="44">
        <f aca="true" t="shared" si="0" ref="C11:H11">B11*(1+0.01*C12)</f>
        <v>133.80464999999998</v>
      </c>
      <c r="D11" s="44">
        <f t="shared" si="0"/>
        <v>142.10053829999998</v>
      </c>
      <c r="E11" s="44">
        <f t="shared" si="0"/>
        <v>150.7686711363</v>
      </c>
      <c r="F11" s="44">
        <f t="shared" si="0"/>
        <v>158.30710469311498</v>
      </c>
      <c r="G11" s="44">
        <f t="shared" si="0"/>
        <v>164.9560030902258</v>
      </c>
      <c r="H11" s="44">
        <f t="shared" si="0"/>
        <v>171.55424321383484</v>
      </c>
    </row>
    <row r="12" spans="1:8" ht="12.75">
      <c r="A12" s="5" t="s">
        <v>68</v>
      </c>
      <c r="B12" s="44">
        <v>8.7</v>
      </c>
      <c r="C12" s="44">
        <v>5.9</v>
      </c>
      <c r="D12" s="44">
        <v>6.2</v>
      </c>
      <c r="E12" s="44">
        <v>6.1</v>
      </c>
      <c r="F12" s="44">
        <v>5</v>
      </c>
      <c r="G12" s="44">
        <v>4.2</v>
      </c>
      <c r="H12" s="44">
        <v>4</v>
      </c>
    </row>
    <row r="13" spans="2:8" ht="12.75">
      <c r="B13" s="44"/>
      <c r="C13" s="44"/>
      <c r="D13" s="44"/>
      <c r="E13" s="44"/>
      <c r="F13" s="44"/>
      <c r="G13" s="44"/>
      <c r="H13" s="44"/>
    </row>
    <row r="14" spans="1:8" ht="12.75">
      <c r="A14" s="7" t="s">
        <v>69</v>
      </c>
      <c r="B14" s="44">
        <v>161.2</v>
      </c>
      <c r="C14" s="44">
        <f aca="true" t="shared" si="1" ref="C14:H14">B14*(1+0.01*C15)</f>
        <v>171.35559999999998</v>
      </c>
      <c r="D14" s="44">
        <f t="shared" si="1"/>
        <v>181.636936</v>
      </c>
      <c r="E14" s="44">
        <f t="shared" si="1"/>
        <v>192.35351522399998</v>
      </c>
      <c r="F14" s="44">
        <f t="shared" si="1"/>
        <v>201.9711909852</v>
      </c>
      <c r="G14" s="44">
        <f t="shared" si="1"/>
        <v>210.4539810065784</v>
      </c>
      <c r="H14" s="44">
        <f t="shared" si="1"/>
        <v>218.87214024684155</v>
      </c>
    </row>
    <row r="15" spans="1:8" ht="12.75">
      <c r="A15" s="5" t="s">
        <v>70</v>
      </c>
      <c r="B15" s="44">
        <v>9.1</v>
      </c>
      <c r="C15" s="44">
        <v>6.3</v>
      </c>
      <c r="D15" s="44">
        <v>6</v>
      </c>
      <c r="E15" s="44">
        <v>5.9</v>
      </c>
      <c r="F15" s="44">
        <v>5</v>
      </c>
      <c r="G15" s="44">
        <v>4.2</v>
      </c>
      <c r="H15" s="44">
        <v>4</v>
      </c>
    </row>
    <row r="16" spans="2:8" ht="12.75">
      <c r="B16" s="44"/>
      <c r="C16" s="44"/>
      <c r="D16" s="44"/>
      <c r="E16" s="44"/>
      <c r="F16" s="44"/>
      <c r="G16" s="44"/>
      <c r="H16" s="44"/>
    </row>
    <row r="17" spans="1:8" ht="12.75">
      <c r="A17" s="7" t="s">
        <v>147</v>
      </c>
      <c r="B17" s="44">
        <v>8.5</v>
      </c>
      <c r="C17" s="44">
        <v>7.7</v>
      </c>
      <c r="D17" s="44">
        <v>6.9</v>
      </c>
      <c r="E17" s="44">
        <v>6.4</v>
      </c>
      <c r="F17" s="44">
        <v>5.8</v>
      </c>
      <c r="G17" s="44">
        <v>5.2</v>
      </c>
      <c r="H17" s="44">
        <v>4.9</v>
      </c>
    </row>
    <row r="18" spans="2:8" ht="12.75">
      <c r="B18" s="44"/>
      <c r="C18" s="44"/>
      <c r="D18" s="44"/>
      <c r="E18" s="44"/>
      <c r="F18" s="44"/>
      <c r="G18" s="44"/>
      <c r="H18" s="44"/>
    </row>
    <row r="19" spans="1:8" ht="12.75">
      <c r="A19" s="2" t="s">
        <v>150</v>
      </c>
      <c r="B19" s="43">
        <v>1246</v>
      </c>
      <c r="C19" s="43">
        <v>1386</v>
      </c>
      <c r="D19" s="43">
        <v>1538</v>
      </c>
      <c r="E19" s="43">
        <v>1727</v>
      </c>
      <c r="F19" s="43">
        <v>1930</v>
      </c>
      <c r="G19" s="43">
        <v>2138</v>
      </c>
      <c r="H19" s="43">
        <v>2331</v>
      </c>
    </row>
    <row r="20" spans="1:8" ht="12.75">
      <c r="A20" s="2" t="s">
        <v>148</v>
      </c>
      <c r="B20" s="43">
        <v>802</v>
      </c>
      <c r="C20" s="43">
        <v>892</v>
      </c>
      <c r="D20" s="43">
        <v>1001</v>
      </c>
      <c r="E20" s="43">
        <v>1126</v>
      </c>
      <c r="F20" s="43">
        <v>1259</v>
      </c>
      <c r="G20" s="43">
        <v>1397</v>
      </c>
      <c r="H20" s="43">
        <v>1525</v>
      </c>
    </row>
    <row r="21" spans="1:8" ht="12.75">
      <c r="A21" s="2" t="s">
        <v>149</v>
      </c>
      <c r="B21" s="43">
        <v>118</v>
      </c>
      <c r="C21" s="43">
        <v>156</v>
      </c>
      <c r="D21" s="43">
        <v>181</v>
      </c>
      <c r="E21" s="43">
        <v>201</v>
      </c>
      <c r="F21" s="43">
        <v>223</v>
      </c>
      <c r="G21" s="43">
        <v>247</v>
      </c>
      <c r="H21" s="43">
        <v>271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41" t="s">
        <v>153</v>
      </c>
      <c r="B23" s="44">
        <v>5.8</v>
      </c>
      <c r="C23" s="44">
        <v>5.5</v>
      </c>
      <c r="D23" s="44">
        <v>5.5</v>
      </c>
      <c r="E23" s="44">
        <v>5.5</v>
      </c>
      <c r="F23" s="44">
        <v>5.5</v>
      </c>
      <c r="G23" s="44">
        <v>5</v>
      </c>
      <c r="H23" s="44">
        <v>5</v>
      </c>
    </row>
    <row r="24" spans="2:8" ht="12.75">
      <c r="B24" s="44"/>
      <c r="C24" s="44"/>
      <c r="D24" s="44"/>
      <c r="E24" s="44"/>
      <c r="F24" s="44"/>
      <c r="G24" s="44"/>
      <c r="H24" s="44"/>
    </row>
    <row r="26" spans="1:8" ht="12.75">
      <c r="A26" s="12"/>
      <c r="B26" s="44"/>
      <c r="C26" s="44"/>
      <c r="D26" s="44"/>
      <c r="E26" s="44"/>
      <c r="F26" s="44"/>
      <c r="G26" s="44"/>
      <c r="H26" s="44"/>
    </row>
    <row r="27" spans="2:8" ht="12.75">
      <c r="B27" s="45"/>
      <c r="C27" s="45"/>
      <c r="D27" s="45"/>
      <c r="E27" s="45"/>
      <c r="F27" s="45"/>
      <c r="G27" s="45"/>
      <c r="H27" s="45"/>
    </row>
    <row r="28" spans="2:8" ht="12.75">
      <c r="B28" s="45"/>
      <c r="C28" s="45"/>
      <c r="D28" s="45"/>
      <c r="E28" s="45"/>
      <c r="F28" s="45"/>
      <c r="G28" s="45"/>
      <c r="H28" s="45"/>
    </row>
    <row r="29" spans="2:8" ht="12.75">
      <c r="B29" s="45"/>
      <c r="C29" s="45"/>
      <c r="D29" s="45"/>
      <c r="E29" s="45"/>
      <c r="F29" s="45"/>
      <c r="G29" s="45"/>
      <c r="H29" s="45"/>
    </row>
    <row r="30" spans="2:8" ht="12.75">
      <c r="B30" s="45"/>
      <c r="C30" s="45"/>
      <c r="D30" s="45"/>
      <c r="E30" s="45"/>
      <c r="F30" s="45"/>
      <c r="G30" s="45"/>
      <c r="H30" s="45"/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7"/>
      <c r="C32" s="7"/>
      <c r="D32" s="7"/>
      <c r="E32" s="7"/>
      <c r="F32" s="7"/>
      <c r="G32" s="7"/>
      <c r="H32" s="7"/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3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2.21484375" style="23" customWidth="1"/>
    <col min="2" max="13" width="6.77734375" style="23" customWidth="1"/>
    <col min="14" max="16384" width="8.88671875" style="23" customWidth="1"/>
  </cols>
  <sheetData>
    <row r="1" spans="1:14" ht="12.75">
      <c r="A1" s="29" t="s">
        <v>215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4" t="s">
        <v>61</v>
      </c>
      <c r="B3" s="25">
        <v>2000</v>
      </c>
      <c r="C3" s="25">
        <f>1+B3</f>
        <v>2001</v>
      </c>
      <c r="D3" s="25">
        <f aca="true" t="shared" si="0" ref="D3:M3">1+C3</f>
        <v>2002</v>
      </c>
      <c r="E3" s="25">
        <f t="shared" si="0"/>
        <v>2003</v>
      </c>
      <c r="F3" s="25">
        <f t="shared" si="0"/>
        <v>2004</v>
      </c>
      <c r="G3" s="25">
        <f t="shared" si="0"/>
        <v>2005</v>
      </c>
      <c r="H3" s="25">
        <f t="shared" si="0"/>
        <v>2006</v>
      </c>
      <c r="I3" s="25">
        <f t="shared" si="0"/>
        <v>2007</v>
      </c>
      <c r="J3" s="25">
        <f t="shared" si="0"/>
        <v>2008</v>
      </c>
      <c r="K3" s="25">
        <f t="shared" si="0"/>
        <v>2009</v>
      </c>
      <c r="L3" s="25">
        <f t="shared" si="0"/>
        <v>2010</v>
      </c>
      <c r="M3" s="25">
        <f t="shared" si="0"/>
        <v>2011</v>
      </c>
      <c r="N3" s="24"/>
    </row>
    <row r="4" spans="1:1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 t="s">
        <v>127</v>
      </c>
      <c r="B5" s="57">
        <v>9991</v>
      </c>
      <c r="C5" s="57">
        <v>10536.3</v>
      </c>
      <c r="D5" s="57">
        <v>11098.6</v>
      </c>
      <c r="E5" s="57">
        <v>11695</v>
      </c>
      <c r="F5" s="57">
        <v>12323.5</v>
      </c>
      <c r="G5" s="57">
        <v>12985.8</v>
      </c>
      <c r="H5" s="57">
        <v>13675.6</v>
      </c>
      <c r="I5" s="57">
        <v>14387.8</v>
      </c>
      <c r="J5" s="57">
        <v>15121.9</v>
      </c>
      <c r="K5" s="57">
        <v>15887.5</v>
      </c>
      <c r="L5" s="57">
        <v>16691.8</v>
      </c>
      <c r="M5" s="57">
        <v>17536.2</v>
      </c>
      <c r="N5" s="22"/>
    </row>
    <row r="6" spans="1:14" ht="12.75">
      <c r="A6" s="22" t="s">
        <v>110</v>
      </c>
      <c r="B6" s="57">
        <v>10202.5</v>
      </c>
      <c r="C6" s="57">
        <f>+B6*(1+0.01*C8)</f>
        <v>10740.3043825</v>
      </c>
      <c r="D6" s="57">
        <f aca="true" t="shared" si="1" ref="D6:M6">+C6*(1+0.01*D8)</f>
        <v>11317.209092101606</v>
      </c>
      <c r="E6" s="57">
        <f t="shared" si="1"/>
        <v>11925.712790565725</v>
      </c>
      <c r="F6" s="57">
        <f t="shared" si="1"/>
        <v>12566.612521643518</v>
      </c>
      <c r="G6" s="57">
        <f t="shared" si="1"/>
        <v>13242.01767823177</v>
      </c>
      <c r="H6" s="57">
        <f t="shared" si="1"/>
        <v>13940.414932599391</v>
      </c>
      <c r="I6" s="57">
        <f t="shared" si="1"/>
        <v>14660.813755071329</v>
      </c>
      <c r="J6" s="57">
        <f t="shared" si="1"/>
        <v>15403.120077118101</v>
      </c>
      <c r="K6" s="57">
        <f t="shared" si="1"/>
        <v>16183.118674703286</v>
      </c>
      <c r="L6" s="57">
        <f t="shared" si="1"/>
        <v>17001.822648456524</v>
      </c>
      <c r="M6" s="57">
        <f t="shared" si="1"/>
        <v>17862.216885404312</v>
      </c>
      <c r="N6" s="22"/>
    </row>
    <row r="7" spans="1:14" ht="12.75">
      <c r="A7" s="22" t="s">
        <v>80</v>
      </c>
      <c r="B7" s="55">
        <v>7.4393</v>
      </c>
      <c r="C7" s="55">
        <f>100*C5/B5-100</f>
        <v>5.457912120908816</v>
      </c>
      <c r="D7" s="55">
        <f>100*D5/C5-100</f>
        <v>5.336788056528391</v>
      </c>
      <c r="E7" s="55">
        <f aca="true" t="shared" si="2" ref="E7:M7">100*E5/D5-100</f>
        <v>5.373650730722787</v>
      </c>
      <c r="F7" s="55">
        <f t="shared" si="2"/>
        <v>5.374091492090642</v>
      </c>
      <c r="G7" s="55">
        <f t="shared" si="2"/>
        <v>5.374284902827924</v>
      </c>
      <c r="H7" s="55">
        <f t="shared" si="2"/>
        <v>5.311956136703174</v>
      </c>
      <c r="I7" s="55">
        <f t="shared" si="2"/>
        <v>5.207815379215532</v>
      </c>
      <c r="J7" s="55">
        <f t="shared" si="2"/>
        <v>5.102239397267141</v>
      </c>
      <c r="K7" s="55">
        <f t="shared" si="2"/>
        <v>5.062855858060161</v>
      </c>
      <c r="L7" s="55">
        <f t="shared" si="2"/>
        <v>5.062470495672699</v>
      </c>
      <c r="M7" s="55">
        <f t="shared" si="2"/>
        <v>5.058771372769868</v>
      </c>
      <c r="N7" s="22"/>
    </row>
    <row r="8" spans="1:14" ht="12.75">
      <c r="A8" s="22" t="s">
        <v>81</v>
      </c>
      <c r="B8" s="55">
        <v>6.7241</v>
      </c>
      <c r="C8" s="55">
        <v>5.2713</v>
      </c>
      <c r="D8" s="55">
        <v>5.3714</v>
      </c>
      <c r="E8" s="55">
        <v>5.3768</v>
      </c>
      <c r="F8" s="55">
        <v>5.3741</v>
      </c>
      <c r="G8" s="55">
        <v>5.3746</v>
      </c>
      <c r="H8" s="55">
        <v>5.2741</v>
      </c>
      <c r="I8" s="55">
        <v>5.1677</v>
      </c>
      <c r="J8" s="55">
        <v>5.0632</v>
      </c>
      <c r="K8" s="55">
        <v>5.0639</v>
      </c>
      <c r="L8" s="55">
        <v>5.059</v>
      </c>
      <c r="M8" s="55">
        <v>5.0606</v>
      </c>
      <c r="N8" s="22"/>
    </row>
    <row r="9" spans="1:14" ht="15">
      <c r="A9" s="2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22"/>
    </row>
    <row r="10" spans="1:14" ht="12.75">
      <c r="A10" s="22" t="s">
        <v>129</v>
      </c>
      <c r="B10" s="57">
        <v>9337.4</v>
      </c>
      <c r="C10" s="57">
        <v>9645</v>
      </c>
      <c r="D10" s="57">
        <v>9953.5</v>
      </c>
      <c r="E10" s="57">
        <v>10272.3</v>
      </c>
      <c r="F10" s="57">
        <v>10601.2</v>
      </c>
      <c r="G10" s="57">
        <v>10940.7</v>
      </c>
      <c r="H10" s="57">
        <v>11284.1</v>
      </c>
      <c r="I10" s="57">
        <v>11626.8</v>
      </c>
      <c r="J10" s="57">
        <v>11968.2</v>
      </c>
      <c r="K10" s="57">
        <v>12315.1</v>
      </c>
      <c r="L10" s="57">
        <v>12671.9</v>
      </c>
      <c r="M10" s="57">
        <v>13039.1</v>
      </c>
      <c r="N10" s="22"/>
    </row>
    <row r="11" spans="1:14" ht="12.75">
      <c r="A11" s="22" t="s">
        <v>130</v>
      </c>
      <c r="B11" s="57">
        <v>9456.6</v>
      </c>
      <c r="C11" s="57">
        <f>+B11*(1+0.01*C13)</f>
        <v>9759.2963094</v>
      </c>
      <c r="D11" s="57">
        <f aca="true" t="shared" si="3" ref="D11:M11">+C11*(1+0.01*D13)</f>
        <v>10071.301012411519</v>
      </c>
      <c r="E11" s="57">
        <f t="shared" si="3"/>
        <v>10394.196994170443</v>
      </c>
      <c r="F11" s="57">
        <f t="shared" si="3"/>
        <v>10726.998393529793</v>
      </c>
      <c r="G11" s="57">
        <f t="shared" si="3"/>
        <v>11070.401793101862</v>
      </c>
      <c r="H11" s="57">
        <f t="shared" si="3"/>
        <v>11413.706023107743</v>
      </c>
      <c r="I11" s="57">
        <f t="shared" si="3"/>
        <v>11756.003066740745</v>
      </c>
      <c r="J11" s="57">
        <f t="shared" si="3"/>
        <v>12096.703791617958</v>
      </c>
      <c r="K11" s="57">
        <f t="shared" si="3"/>
        <v>12447.508201574878</v>
      </c>
      <c r="L11" s="57">
        <f t="shared" si="3"/>
        <v>12807.813773977663</v>
      </c>
      <c r="M11" s="57">
        <f t="shared" si="3"/>
        <v>13179.112295285277</v>
      </c>
      <c r="N11" s="22"/>
    </row>
    <row r="12" spans="1:14" ht="12.75">
      <c r="A12" s="22" t="s">
        <v>84</v>
      </c>
      <c r="B12" s="55">
        <v>5.2007</v>
      </c>
      <c r="C12" s="55">
        <f>100*C10/B10-100</f>
        <v>3.294278921327134</v>
      </c>
      <c r="D12" s="55">
        <f>100*D10/C10-100</f>
        <v>3.1985484707102074</v>
      </c>
      <c r="E12" s="55">
        <f aca="true" t="shared" si="4" ref="E12:M12">100*E10/D10-100</f>
        <v>3.202893454563707</v>
      </c>
      <c r="F12" s="55">
        <f t="shared" si="4"/>
        <v>3.201814588748391</v>
      </c>
      <c r="G12" s="55">
        <f t="shared" si="4"/>
        <v>3.2024676451722343</v>
      </c>
      <c r="H12" s="55">
        <f t="shared" si="4"/>
        <v>3.1387388375515144</v>
      </c>
      <c r="I12" s="55">
        <f t="shared" si="4"/>
        <v>3.037016687197024</v>
      </c>
      <c r="J12" s="55">
        <f t="shared" si="4"/>
        <v>2.936319537619994</v>
      </c>
      <c r="K12" s="55">
        <f t="shared" si="4"/>
        <v>2.8985143964840034</v>
      </c>
      <c r="L12" s="55">
        <f t="shared" si="4"/>
        <v>2.8972562139162505</v>
      </c>
      <c r="M12" s="55">
        <f t="shared" si="4"/>
        <v>2.897750140073711</v>
      </c>
      <c r="N12" s="22"/>
    </row>
    <row r="13" spans="1:14" ht="12.75">
      <c r="A13" s="22" t="s">
        <v>85</v>
      </c>
      <c r="B13" s="55">
        <v>4.1006</v>
      </c>
      <c r="C13" s="55">
        <v>3.2009</v>
      </c>
      <c r="D13" s="55">
        <v>3.197</v>
      </c>
      <c r="E13" s="55">
        <v>3.2061</v>
      </c>
      <c r="F13" s="55">
        <v>3.2018</v>
      </c>
      <c r="G13" s="55">
        <v>3.2013</v>
      </c>
      <c r="H13" s="55">
        <v>3.1011</v>
      </c>
      <c r="I13" s="55">
        <v>2.999</v>
      </c>
      <c r="J13" s="55">
        <v>2.8981</v>
      </c>
      <c r="K13" s="55">
        <v>2.9</v>
      </c>
      <c r="L13" s="55">
        <v>2.8946</v>
      </c>
      <c r="M13" s="55">
        <v>2.899</v>
      </c>
      <c r="N13" s="22"/>
    </row>
    <row r="14" spans="1:14" ht="15">
      <c r="A14" s="2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22"/>
    </row>
    <row r="15" spans="1:14" ht="12.75">
      <c r="A15" s="22" t="s">
        <v>125</v>
      </c>
      <c r="B15" s="55">
        <v>107.042</v>
      </c>
      <c r="C15" s="55">
        <v>109.216</v>
      </c>
      <c r="D15" s="55">
        <v>111.474</v>
      </c>
      <c r="E15" s="55">
        <v>113.822</v>
      </c>
      <c r="F15" s="55">
        <v>116.218</v>
      </c>
      <c r="G15" s="55">
        <v>118.664</v>
      </c>
      <c r="H15" s="55">
        <v>121.161</v>
      </c>
      <c r="I15" s="55">
        <v>123.71</v>
      </c>
      <c r="J15" s="55">
        <v>126.313</v>
      </c>
      <c r="K15" s="55">
        <v>128.97</v>
      </c>
      <c r="L15" s="55">
        <v>131.683</v>
      </c>
      <c r="M15" s="55">
        <v>134.452</v>
      </c>
      <c r="N15" s="22"/>
    </row>
    <row r="16" spans="1:14" ht="12.75">
      <c r="A16" s="22" t="s">
        <v>126</v>
      </c>
      <c r="B16" s="55">
        <v>107.867</v>
      </c>
      <c r="C16" s="55">
        <f>+B16*(1+0.01*C18)</f>
        <v>110.029949084</v>
      </c>
      <c r="D16" s="55">
        <f aca="true" t="shared" si="5" ref="D16:M16">+C16*(1+0.01*D18)</f>
        <v>112.34795002135262</v>
      </c>
      <c r="E16" s="55">
        <f t="shared" si="5"/>
        <v>114.71197558570192</v>
      </c>
      <c r="F16" s="55">
        <f t="shared" si="5"/>
        <v>117.1270068077077</v>
      </c>
      <c r="G16" s="55">
        <f t="shared" si="5"/>
        <v>119.5920617929827</v>
      </c>
      <c r="H16" s="55">
        <f t="shared" si="5"/>
        <v>122.10803958898346</v>
      </c>
      <c r="I16" s="55">
        <f t="shared" si="5"/>
        <v>124.67707063389608</v>
      </c>
      <c r="J16" s="55">
        <f t="shared" si="5"/>
        <v>127.30102426245705</v>
      </c>
      <c r="K16" s="55">
        <f t="shared" si="5"/>
        <v>129.97803750167225</v>
      </c>
      <c r="L16" s="55">
        <f t="shared" si="5"/>
        <v>132.71303536678244</v>
      </c>
      <c r="M16" s="55">
        <f t="shared" si="5"/>
        <v>135.50399050054588</v>
      </c>
      <c r="N16" s="22"/>
    </row>
    <row r="17" spans="1:14" ht="12.75">
      <c r="A17" s="22" t="s">
        <v>80</v>
      </c>
      <c r="B17" s="55">
        <v>2.1666</v>
      </c>
      <c r="C17" s="55">
        <f>100*C15/B15-100</f>
        <v>2.0309784944227403</v>
      </c>
      <c r="D17" s="55">
        <f>100*D15/C15-100</f>
        <v>2.067462642836219</v>
      </c>
      <c r="E17" s="55">
        <f aca="true" t="shared" si="6" ref="E17:M17">100*E15/D15-100</f>
        <v>2.1063207564095734</v>
      </c>
      <c r="F17" s="55">
        <f t="shared" si="6"/>
        <v>2.1050412046880354</v>
      </c>
      <c r="G17" s="55">
        <f t="shared" si="6"/>
        <v>2.104665370252448</v>
      </c>
      <c r="H17" s="55">
        <f t="shared" si="6"/>
        <v>2.10426076990494</v>
      </c>
      <c r="I17" s="55">
        <f t="shared" si="6"/>
        <v>2.103812282830276</v>
      </c>
      <c r="J17" s="55">
        <f t="shared" si="6"/>
        <v>2.104114461240016</v>
      </c>
      <c r="K17" s="55">
        <f t="shared" si="6"/>
        <v>2.103504785730678</v>
      </c>
      <c r="L17" s="55">
        <f t="shared" si="6"/>
        <v>2.1035899821663975</v>
      </c>
      <c r="M17" s="55">
        <f t="shared" si="6"/>
        <v>2.1027771238504727</v>
      </c>
      <c r="N17" s="22"/>
    </row>
    <row r="18" spans="1:14" ht="12.75">
      <c r="A18" s="22" t="s">
        <v>88</v>
      </c>
      <c r="B18" s="55">
        <v>2.4281</v>
      </c>
      <c r="C18" s="55">
        <v>2.0052</v>
      </c>
      <c r="D18" s="55">
        <v>2.1067</v>
      </c>
      <c r="E18" s="55">
        <v>2.1042</v>
      </c>
      <c r="F18" s="55">
        <v>2.1053</v>
      </c>
      <c r="G18" s="55">
        <v>2.1046</v>
      </c>
      <c r="H18" s="55">
        <v>2.1038</v>
      </c>
      <c r="I18" s="55">
        <v>2.1039</v>
      </c>
      <c r="J18" s="55">
        <v>2.1046</v>
      </c>
      <c r="K18" s="55">
        <v>2.1029</v>
      </c>
      <c r="L18" s="55">
        <v>2.1042</v>
      </c>
      <c r="M18" s="55">
        <v>2.103</v>
      </c>
      <c r="N18" s="22"/>
    </row>
    <row r="19" spans="1:14" ht="12.75">
      <c r="A19" s="2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2"/>
    </row>
    <row r="20" spans="1:14" ht="12.75">
      <c r="A20" s="22" t="s">
        <v>118</v>
      </c>
      <c r="B20" s="55">
        <v>172.27</v>
      </c>
      <c r="C20" s="55">
        <v>176.85</v>
      </c>
      <c r="D20" s="55">
        <v>181.38</v>
      </c>
      <c r="E20" s="55">
        <v>186.21</v>
      </c>
      <c r="F20" s="55">
        <v>191.23</v>
      </c>
      <c r="G20" s="55">
        <v>196.39</v>
      </c>
      <c r="H20" s="55">
        <v>201.71</v>
      </c>
      <c r="I20" s="55">
        <v>207.15</v>
      </c>
      <c r="J20" s="55">
        <v>212.74</v>
      </c>
      <c r="K20" s="55">
        <v>218.48</v>
      </c>
      <c r="L20" s="55">
        <v>224.38</v>
      </c>
      <c r="M20" s="55">
        <v>230.43</v>
      </c>
      <c r="N20" s="22"/>
    </row>
    <row r="21" spans="1:14" ht="12.75">
      <c r="A21" s="22" t="s">
        <v>131</v>
      </c>
      <c r="B21" s="55">
        <v>174.13</v>
      </c>
      <c r="C21" s="55">
        <f>+B21*(1+0.01*C23)</f>
        <v>178.48324999999997</v>
      </c>
      <c r="D21" s="55">
        <f aca="true" t="shared" si="7" ref="D21:M21">+C21*(1+0.01*D23)</f>
        <v>183.12381449999998</v>
      </c>
      <c r="E21" s="55">
        <f t="shared" si="7"/>
        <v>188.06815749149996</v>
      </c>
      <c r="F21" s="55">
        <f t="shared" si="7"/>
        <v>193.14599774377044</v>
      </c>
      <c r="G21" s="55">
        <f t="shared" si="7"/>
        <v>198.36093968285223</v>
      </c>
      <c r="H21" s="55">
        <f t="shared" si="7"/>
        <v>203.71668505428923</v>
      </c>
      <c r="I21" s="55">
        <f t="shared" si="7"/>
        <v>209.217035550755</v>
      </c>
      <c r="J21" s="55">
        <f t="shared" si="7"/>
        <v>214.8658955106254</v>
      </c>
      <c r="K21" s="55">
        <f t="shared" si="7"/>
        <v>220.66727468941227</v>
      </c>
      <c r="L21" s="55">
        <f t="shared" si="7"/>
        <v>226.62529110602637</v>
      </c>
      <c r="M21" s="55">
        <f t="shared" si="7"/>
        <v>232.74417396588905</v>
      </c>
      <c r="N21" s="22"/>
    </row>
    <row r="22" spans="1:14" ht="12.75">
      <c r="A22" s="22" t="s">
        <v>102</v>
      </c>
      <c r="B22" s="55">
        <v>3.4</v>
      </c>
      <c r="C22" s="55">
        <f>100*C20/B20-100</f>
        <v>2.658617286817204</v>
      </c>
      <c r="D22" s="55">
        <f>100*D20/C20-100</f>
        <v>2.5614927905004237</v>
      </c>
      <c r="E22" s="55">
        <f aca="true" t="shared" si="8" ref="E22:M22">100*E20/D20-100</f>
        <v>2.6629176314918936</v>
      </c>
      <c r="F22" s="55">
        <f t="shared" si="8"/>
        <v>2.695880994576015</v>
      </c>
      <c r="G22" s="55">
        <f t="shared" si="8"/>
        <v>2.6983213930868573</v>
      </c>
      <c r="H22" s="55">
        <f t="shared" si="8"/>
        <v>2.708895564947312</v>
      </c>
      <c r="I22" s="55">
        <f t="shared" si="8"/>
        <v>2.696941153140642</v>
      </c>
      <c r="J22" s="55">
        <f t="shared" si="8"/>
        <v>2.698527636978028</v>
      </c>
      <c r="K22" s="55">
        <f t="shared" si="8"/>
        <v>2.69812917175895</v>
      </c>
      <c r="L22" s="55">
        <f t="shared" si="8"/>
        <v>2.700476016111324</v>
      </c>
      <c r="M22" s="55">
        <f t="shared" si="8"/>
        <v>2.6963187449861863</v>
      </c>
      <c r="N22" s="22"/>
    </row>
    <row r="23" spans="1:14" ht="12.75">
      <c r="A23" s="22" t="s">
        <v>128</v>
      </c>
      <c r="B23" s="55">
        <v>3.4</v>
      </c>
      <c r="C23" s="55">
        <v>2.5</v>
      </c>
      <c r="D23" s="55">
        <v>2.6</v>
      </c>
      <c r="E23" s="55">
        <v>2.7</v>
      </c>
      <c r="F23" s="55">
        <v>2.7</v>
      </c>
      <c r="G23" s="55">
        <v>2.7</v>
      </c>
      <c r="H23" s="55">
        <v>2.7</v>
      </c>
      <c r="I23" s="55">
        <v>2.7</v>
      </c>
      <c r="J23" s="55">
        <v>2.7</v>
      </c>
      <c r="K23" s="55">
        <v>2.7</v>
      </c>
      <c r="L23" s="55">
        <v>2.7</v>
      </c>
      <c r="M23" s="55">
        <v>2.7</v>
      </c>
      <c r="N23" s="22"/>
    </row>
    <row r="24" spans="1:14" ht="12.75">
      <c r="A24" s="22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22"/>
    </row>
    <row r="25" spans="1:14" ht="12.75">
      <c r="A25" s="22" t="s">
        <v>120</v>
      </c>
      <c r="B25" s="55">
        <v>4.025</v>
      </c>
      <c r="C25" s="55">
        <v>4.1475</v>
      </c>
      <c r="D25" s="55">
        <v>4.4475</v>
      </c>
      <c r="E25" s="55">
        <v>4.625</v>
      </c>
      <c r="F25" s="55">
        <v>4.725</v>
      </c>
      <c r="G25" s="55">
        <v>4.825</v>
      </c>
      <c r="H25" s="55">
        <v>4.925</v>
      </c>
      <c r="I25" s="55">
        <v>5.025</v>
      </c>
      <c r="J25" s="55">
        <v>5.1</v>
      </c>
      <c r="K25" s="55">
        <v>5.1</v>
      </c>
      <c r="L25" s="55">
        <v>5.1</v>
      </c>
      <c r="M25" s="55">
        <v>5.1</v>
      </c>
      <c r="N25" s="22"/>
    </row>
    <row r="26" spans="1:14" ht="12.75">
      <c r="A26" s="2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22"/>
    </row>
    <row r="27" spans="1:13" ht="12.75">
      <c r="A27" s="31" t="s">
        <v>155</v>
      </c>
      <c r="B27" s="57">
        <v>2286.05</v>
      </c>
      <c r="C27" s="57">
        <v>2346.525</v>
      </c>
      <c r="D27" s="57">
        <v>2421.975</v>
      </c>
      <c r="E27" s="57">
        <v>2487.525</v>
      </c>
      <c r="F27" s="57">
        <v>2560.975</v>
      </c>
      <c r="G27" s="57">
        <v>2648.7749999999996</v>
      </c>
      <c r="H27" s="57">
        <v>2744.675</v>
      </c>
      <c r="I27" s="57">
        <v>2843.275</v>
      </c>
      <c r="J27" s="57">
        <v>2943.1</v>
      </c>
      <c r="K27" s="57">
        <v>3047.625</v>
      </c>
      <c r="L27" s="57">
        <v>3152</v>
      </c>
      <c r="M27" s="51">
        <v>3262.625</v>
      </c>
    </row>
    <row r="28" spans="1:13" ht="12.75">
      <c r="A28" s="31" t="s">
        <v>148</v>
      </c>
      <c r="B28" s="57">
        <v>4767.025</v>
      </c>
      <c r="C28" s="57">
        <v>5030.975</v>
      </c>
      <c r="D28" s="57">
        <v>5309.975</v>
      </c>
      <c r="E28" s="57">
        <v>5608.05</v>
      </c>
      <c r="F28" s="57">
        <v>5916.875</v>
      </c>
      <c r="G28" s="57">
        <v>6232.55</v>
      </c>
      <c r="H28" s="57">
        <v>6566.25</v>
      </c>
      <c r="I28" s="57">
        <v>6904.3</v>
      </c>
      <c r="J28" s="57">
        <v>7263.625</v>
      </c>
      <c r="K28" s="57">
        <v>7637.475</v>
      </c>
      <c r="L28" s="57">
        <v>8028.3</v>
      </c>
      <c r="M28" s="51">
        <v>8437.1</v>
      </c>
    </row>
    <row r="29" spans="1:13" ht="12.75">
      <c r="A29" s="31" t="s">
        <v>149</v>
      </c>
      <c r="B29" s="57">
        <v>934.3</v>
      </c>
      <c r="C29" s="57">
        <v>922.1</v>
      </c>
      <c r="D29" s="57">
        <v>934.125</v>
      </c>
      <c r="E29" s="57">
        <v>960.575</v>
      </c>
      <c r="F29" s="57">
        <v>989.925</v>
      </c>
      <c r="G29" s="57">
        <v>1035.325</v>
      </c>
      <c r="H29" s="57">
        <v>1080.25</v>
      </c>
      <c r="I29" s="57">
        <v>1126.7</v>
      </c>
      <c r="J29" s="57">
        <v>1162.225</v>
      </c>
      <c r="K29" s="57">
        <v>1196.175</v>
      </c>
      <c r="L29" s="57">
        <v>1226.15</v>
      </c>
      <c r="M29" s="51">
        <v>1251.45</v>
      </c>
    </row>
    <row r="30" spans="1:14" ht="12.75">
      <c r="A30" s="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22"/>
    </row>
    <row r="31" spans="1:14" ht="12.75">
      <c r="A31" s="41" t="s">
        <v>103</v>
      </c>
      <c r="B31" s="55">
        <v>5.87</v>
      </c>
      <c r="C31" s="55">
        <v>5.98</v>
      </c>
      <c r="D31" s="55">
        <v>5.69</v>
      </c>
      <c r="E31" s="55">
        <v>5.4</v>
      </c>
      <c r="F31" s="55">
        <v>5.3</v>
      </c>
      <c r="G31" s="55">
        <v>5.3</v>
      </c>
      <c r="H31" s="55">
        <v>5.3</v>
      </c>
      <c r="I31" s="55">
        <v>5.3</v>
      </c>
      <c r="J31" s="55">
        <v>5.3</v>
      </c>
      <c r="K31" s="55">
        <v>5.3</v>
      </c>
      <c r="L31" s="55">
        <v>5.3</v>
      </c>
      <c r="M31" s="55">
        <v>5.3</v>
      </c>
      <c r="N31" s="22"/>
    </row>
    <row r="32" spans="1:14" ht="12.75">
      <c r="A32" s="41" t="s">
        <v>151</v>
      </c>
      <c r="B32" s="47">
        <v>6.0875</v>
      </c>
      <c r="C32" s="47">
        <v>5.8</v>
      </c>
      <c r="D32" s="47">
        <v>5.8</v>
      </c>
      <c r="E32" s="47">
        <v>5.8</v>
      </c>
      <c r="F32" s="47">
        <v>5.8</v>
      </c>
      <c r="G32" s="47">
        <v>5.8</v>
      </c>
      <c r="H32" s="47">
        <v>5.8</v>
      </c>
      <c r="I32" s="47">
        <v>5.8</v>
      </c>
      <c r="J32" s="47">
        <v>5.8</v>
      </c>
      <c r="K32" s="47">
        <v>5.8</v>
      </c>
      <c r="L32" s="47">
        <v>5.8</v>
      </c>
      <c r="M32" s="47">
        <v>5.8</v>
      </c>
      <c r="N32" s="22"/>
    </row>
    <row r="33" spans="1:14" ht="12.75">
      <c r="A33" s="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2"/>
    </row>
    <row r="34" spans="1:14" ht="12.75">
      <c r="A34" s="2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2"/>
    </row>
    <row r="35" spans="1:14" ht="12.75">
      <c r="A35" s="2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2"/>
    </row>
    <row r="36" spans="1:14" ht="12.75">
      <c r="A36" s="22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22"/>
    </row>
    <row r="37" spans="1:14" ht="12.75">
      <c r="A37" s="22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2"/>
    </row>
    <row r="38" spans="1:14" ht="12.75">
      <c r="A38" s="22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22"/>
    </row>
    <row r="39" spans="1:14" ht="12.75">
      <c r="A39" s="22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2"/>
    </row>
    <row r="40" spans="1:14" ht="12.75">
      <c r="A40" s="22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2"/>
    </row>
    <row r="41" spans="1:14" ht="12.75">
      <c r="A41" s="22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2"/>
    </row>
    <row r="42" spans="1:14" ht="12.75">
      <c r="A42" s="2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2"/>
    </row>
    <row r="43" spans="1:14" ht="12.75">
      <c r="A43" s="22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7"/>
    </row>
    <row r="44" spans="1:14" ht="12.75">
      <c r="A44" s="2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2"/>
    </row>
    <row r="45" spans="1:14" ht="12.75">
      <c r="A45" s="22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2"/>
    </row>
    <row r="46" spans="1:14" ht="12.75">
      <c r="A46" s="22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2"/>
    </row>
    <row r="47" spans="1:14" ht="12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2"/>
    </row>
    <row r="48" spans="1:14" ht="12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2"/>
    </row>
    <row r="49" spans="1:14" ht="12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2"/>
    </row>
    <row r="50" spans="1:14" ht="12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2"/>
    </row>
    <row r="51" spans="1:14" ht="12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2"/>
    </row>
    <row r="52" spans="1:14" ht="12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2"/>
    </row>
    <row r="53" spans="1:14" ht="12.75">
      <c r="A53" s="2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2"/>
    </row>
    <row r="54" spans="1:14" ht="12.75">
      <c r="A54" s="2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2"/>
    </row>
    <row r="55" spans="1:14" ht="12.75">
      <c r="A55" s="2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2"/>
    </row>
    <row r="56" spans="1:14" ht="12.75">
      <c r="A56" s="2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2"/>
    </row>
    <row r="57" spans="1:14" ht="12.75">
      <c r="A57" s="2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2"/>
    </row>
    <row r="58" spans="1:14" ht="12.75">
      <c r="A58" s="2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2"/>
    </row>
    <row r="59" spans="1:14" ht="12.75">
      <c r="A59" s="2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2"/>
    </row>
    <row r="60" spans="1:14" ht="12.75">
      <c r="A60" s="2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2"/>
    </row>
    <row r="61" spans="1:14" ht="12.75">
      <c r="A61" s="2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2"/>
    </row>
    <row r="62" spans="1:14" ht="12.75">
      <c r="A62" s="2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2"/>
    </row>
    <row r="63" spans="1:14" ht="12.75">
      <c r="A63" s="2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1:IV6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7.77734375" defaultRowHeight="15"/>
  <cols>
    <col min="1" max="1" width="20.77734375" style="22" customWidth="1"/>
    <col min="2" max="16384" width="7.77734375" style="22" customWidth="1"/>
  </cols>
  <sheetData>
    <row r="1" ht="12.75">
      <c r="A1" s="29" t="s">
        <v>216</v>
      </c>
    </row>
    <row r="2" ht="12.75">
      <c r="A2" s="29"/>
    </row>
    <row r="3" spans="1:256" ht="12.75">
      <c r="A3" s="58" t="s">
        <v>61</v>
      </c>
      <c r="B3" s="59">
        <v>2000</v>
      </c>
      <c r="C3" s="59">
        <f>1+B3</f>
        <v>2001</v>
      </c>
      <c r="D3" s="59">
        <f aca="true" t="shared" si="0" ref="D3:M3">1+C3</f>
        <v>2002</v>
      </c>
      <c r="E3" s="59">
        <f t="shared" si="0"/>
        <v>2003</v>
      </c>
      <c r="F3" s="59">
        <f t="shared" si="0"/>
        <v>2004</v>
      </c>
      <c r="G3" s="59">
        <f t="shared" si="0"/>
        <v>2005</v>
      </c>
      <c r="H3" s="59">
        <f t="shared" si="0"/>
        <v>2006</v>
      </c>
      <c r="I3" s="59">
        <f t="shared" si="0"/>
        <v>2007</v>
      </c>
      <c r="J3" s="59">
        <f t="shared" si="0"/>
        <v>2008</v>
      </c>
      <c r="K3" s="59">
        <f t="shared" si="0"/>
        <v>2009</v>
      </c>
      <c r="L3" s="59">
        <f t="shared" si="0"/>
        <v>2010</v>
      </c>
      <c r="M3" s="59">
        <f t="shared" si="0"/>
        <v>2011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5" spans="1:13" ht="12.75">
      <c r="A5" s="22" t="s">
        <v>127</v>
      </c>
      <c r="B5" s="57">
        <v>9973.5</v>
      </c>
      <c r="C5" s="57">
        <v>10433.6</v>
      </c>
      <c r="D5" s="57">
        <v>11004</v>
      </c>
      <c r="E5" s="57">
        <v>11595.8</v>
      </c>
      <c r="F5" s="57">
        <v>12217.1</v>
      </c>
      <c r="G5" s="57">
        <v>12866.4</v>
      </c>
      <c r="H5" s="57">
        <v>13549.6</v>
      </c>
      <c r="I5" s="57">
        <v>14269.2</v>
      </c>
      <c r="J5" s="57">
        <v>15022.9</v>
      </c>
      <c r="K5" s="57">
        <v>15817</v>
      </c>
      <c r="L5" s="57">
        <v>16649.2</v>
      </c>
      <c r="M5" s="57">
        <v>17524</v>
      </c>
    </row>
    <row r="6" spans="1:13" ht="12.75">
      <c r="A6" s="22" t="s">
        <v>110</v>
      </c>
      <c r="B6" s="57">
        <v>10156.2</v>
      </c>
      <c r="C6" s="51">
        <f>B6*(1+0.01*C8)</f>
        <v>10640.0007432</v>
      </c>
      <c r="D6" s="51">
        <f aca="true" t="shared" si="1" ref="D6:M6">C6*(1+0.01*D8)</f>
        <v>11224.70070404107</v>
      </c>
      <c r="E6" s="51">
        <f t="shared" si="1"/>
        <v>11824.301766249535</v>
      </c>
      <c r="F6" s="51">
        <f t="shared" si="1"/>
        <v>12456.003263809649</v>
      </c>
      <c r="G6" s="51">
        <f t="shared" si="1"/>
        <v>13117.205285062457</v>
      </c>
      <c r="H6" s="51">
        <f t="shared" si="1"/>
        <v>13813.007439408595</v>
      </c>
      <c r="I6" s="51">
        <f t="shared" si="1"/>
        <v>14547.403605939631</v>
      </c>
      <c r="J6" s="51">
        <f t="shared" si="1"/>
        <v>15315.899296230604</v>
      </c>
      <c r="K6" s="51">
        <f t="shared" si="1"/>
        <v>16122.403921371517</v>
      </c>
      <c r="L6" s="51">
        <f t="shared" si="1"/>
        <v>16970.909917349378</v>
      </c>
      <c r="M6" s="51">
        <f t="shared" si="1"/>
        <v>17861.50932799204</v>
      </c>
    </row>
    <row r="7" spans="1:13" ht="12.75">
      <c r="A7" s="22" t="s">
        <v>80</v>
      </c>
      <c r="B7" s="55">
        <v>7.2512</v>
      </c>
      <c r="C7" s="47">
        <f aca="true" t="shared" si="2" ref="C7:M7">100*C5/B5-100</f>
        <v>4.613225046372889</v>
      </c>
      <c r="D7" s="47">
        <f t="shared" si="2"/>
        <v>5.466952921331085</v>
      </c>
      <c r="E7" s="47">
        <f t="shared" si="2"/>
        <v>5.378044347509999</v>
      </c>
      <c r="F7" s="47">
        <f t="shared" si="2"/>
        <v>5.357974439021035</v>
      </c>
      <c r="G7" s="47">
        <f t="shared" si="2"/>
        <v>5.314681880315291</v>
      </c>
      <c r="H7" s="47">
        <f t="shared" si="2"/>
        <v>5.309954610458249</v>
      </c>
      <c r="I7" s="47">
        <f t="shared" si="2"/>
        <v>5.310857885103616</v>
      </c>
      <c r="J7" s="47">
        <f t="shared" si="2"/>
        <v>5.282005998934764</v>
      </c>
      <c r="K7" s="47">
        <f t="shared" si="2"/>
        <v>5.285930146642798</v>
      </c>
      <c r="L7" s="47">
        <f t="shared" si="2"/>
        <v>5.26142757792249</v>
      </c>
      <c r="M7" s="47">
        <f t="shared" si="2"/>
        <v>5.254306513225856</v>
      </c>
    </row>
    <row r="8" spans="1:13" ht="12.75">
      <c r="A8" s="22" t="s">
        <v>81</v>
      </c>
      <c r="B8" s="55">
        <v>6.2397</v>
      </c>
      <c r="C8" s="55">
        <v>4.7636</v>
      </c>
      <c r="D8" s="55">
        <v>5.4953</v>
      </c>
      <c r="E8" s="55">
        <v>5.3418</v>
      </c>
      <c r="F8" s="55">
        <v>5.3424</v>
      </c>
      <c r="G8" s="55">
        <v>5.3083</v>
      </c>
      <c r="H8" s="55">
        <v>5.3045</v>
      </c>
      <c r="I8" s="55">
        <v>5.3167</v>
      </c>
      <c r="J8" s="55">
        <v>5.2827</v>
      </c>
      <c r="K8" s="55">
        <v>5.2658</v>
      </c>
      <c r="L8" s="55">
        <v>5.2629</v>
      </c>
      <c r="M8" s="55">
        <v>5.2478</v>
      </c>
    </row>
    <row r="9" spans="2:13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>
      <c r="A10" s="22" t="s">
        <v>129</v>
      </c>
      <c r="B10" s="57">
        <v>9325.4</v>
      </c>
      <c r="C10" s="57">
        <v>9551</v>
      </c>
      <c r="D10" s="57">
        <v>9866.8</v>
      </c>
      <c r="E10" s="57">
        <v>10183.8</v>
      </c>
      <c r="F10" s="57">
        <v>10508.9</v>
      </c>
      <c r="G10" s="57">
        <v>10839.8</v>
      </c>
      <c r="H10" s="57">
        <v>11180.3</v>
      </c>
      <c r="I10" s="57">
        <v>11531.5</v>
      </c>
      <c r="J10" s="57">
        <v>11894.2</v>
      </c>
      <c r="K10" s="57">
        <v>12263.6</v>
      </c>
      <c r="L10" s="57">
        <v>12641.6</v>
      </c>
      <c r="M10" s="57">
        <v>13031</v>
      </c>
    </row>
    <row r="11" spans="1:13" ht="12.75">
      <c r="A11" s="22" t="s">
        <v>130</v>
      </c>
      <c r="B11" s="57">
        <v>9421.2</v>
      </c>
      <c r="C11" s="51">
        <f>B11*(1+0.01*C13)</f>
        <v>9666.104094</v>
      </c>
      <c r="D11" s="51">
        <f aca="true" t="shared" si="3" ref="D11:M11">C11*(1+0.01*D13)</f>
        <v>9987.405394084559</v>
      </c>
      <c r="E11" s="51">
        <f t="shared" si="3"/>
        <v>10304.805137508565</v>
      </c>
      <c r="F11" s="51">
        <f t="shared" si="3"/>
        <v>10631.90026218336</v>
      </c>
      <c r="G11" s="51">
        <f t="shared" si="3"/>
        <v>10965.90140891985</v>
      </c>
      <c r="H11" s="51">
        <f t="shared" si="3"/>
        <v>11310.000429230346</v>
      </c>
      <c r="I11" s="51">
        <f t="shared" si="3"/>
        <v>11665.598152725777</v>
      </c>
      <c r="J11" s="51">
        <f t="shared" si="3"/>
        <v>12032.492880227155</v>
      </c>
      <c r="K11" s="51">
        <f t="shared" si="3"/>
        <v>12403.58699314624</v>
      </c>
      <c r="L11" s="51">
        <f t="shared" si="3"/>
        <v>12786.088808840883</v>
      </c>
      <c r="M11" s="51">
        <f t="shared" si="3"/>
        <v>13179.184323179888</v>
      </c>
    </row>
    <row r="12" spans="1:13" ht="12.75">
      <c r="A12" s="22" t="s">
        <v>84</v>
      </c>
      <c r="B12" s="55">
        <v>5.0655</v>
      </c>
      <c r="C12" s="47">
        <f aca="true" t="shared" si="4" ref="C12:M12">100*C10/B10-100</f>
        <v>2.419199176442831</v>
      </c>
      <c r="D12" s="47">
        <f t="shared" si="4"/>
        <v>3.306460056538569</v>
      </c>
      <c r="E12" s="47">
        <f t="shared" si="4"/>
        <v>3.212794421696998</v>
      </c>
      <c r="F12" s="47">
        <f t="shared" si="4"/>
        <v>3.192325065299798</v>
      </c>
      <c r="G12" s="55">
        <v>5.0655</v>
      </c>
      <c r="H12" s="47">
        <f t="shared" si="4"/>
        <v>3.141201867193132</v>
      </c>
      <c r="I12" s="47">
        <f t="shared" si="4"/>
        <v>3.141239501623403</v>
      </c>
      <c r="J12" s="47">
        <f t="shared" si="4"/>
        <v>3.145297662923298</v>
      </c>
      <c r="K12" s="47">
        <f t="shared" si="4"/>
        <v>3.1057153906946127</v>
      </c>
      <c r="L12" s="47">
        <f t="shared" si="4"/>
        <v>3.08229231220848</v>
      </c>
      <c r="M12" s="47">
        <f t="shared" si="4"/>
        <v>3.080306290342989</v>
      </c>
    </row>
    <row r="13" spans="1:13" ht="12.75">
      <c r="A13" s="22" t="s">
        <v>85</v>
      </c>
      <c r="B13" s="55">
        <v>3.7109</v>
      </c>
      <c r="C13" s="55">
        <v>2.5995</v>
      </c>
      <c r="D13" s="55">
        <v>3.324</v>
      </c>
      <c r="E13" s="55">
        <v>3.178</v>
      </c>
      <c r="F13" s="55">
        <v>3.1742</v>
      </c>
      <c r="G13" s="55">
        <v>3.1415</v>
      </c>
      <c r="H13" s="55">
        <v>3.1379</v>
      </c>
      <c r="I13" s="55">
        <v>3.1441</v>
      </c>
      <c r="J13" s="55">
        <v>3.1451</v>
      </c>
      <c r="K13" s="55">
        <v>3.0841</v>
      </c>
      <c r="L13" s="55">
        <v>3.0838</v>
      </c>
      <c r="M13" s="55">
        <v>3.0744</v>
      </c>
    </row>
    <row r="14" spans="2:13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2.75">
      <c r="A15" s="22" t="s">
        <v>125</v>
      </c>
      <c r="B15" s="55">
        <v>106.992</v>
      </c>
      <c r="C15" s="55">
        <v>109.21</v>
      </c>
      <c r="D15" s="55">
        <v>111.491</v>
      </c>
      <c r="E15" s="55">
        <v>113.83</v>
      </c>
      <c r="F15" s="55">
        <v>116.22</v>
      </c>
      <c r="G15" s="55">
        <v>118.662</v>
      </c>
      <c r="H15" s="55">
        <v>121.153</v>
      </c>
      <c r="I15" s="55">
        <v>123.699</v>
      </c>
      <c r="J15" s="55">
        <v>126.26</v>
      </c>
      <c r="K15" s="55">
        <v>128.93</v>
      </c>
      <c r="L15" s="55">
        <v>131.656</v>
      </c>
      <c r="M15" s="55">
        <v>134.436</v>
      </c>
    </row>
    <row r="16" spans="1:13" ht="12.75">
      <c r="A16" s="22" t="s">
        <v>126</v>
      </c>
      <c r="B16" s="55">
        <v>107.777</v>
      </c>
      <c r="C16" s="47">
        <f>B16*(1+0.01*C18)</f>
        <v>110.047969167</v>
      </c>
      <c r="D16" s="47">
        <f aca="true" t="shared" si="5" ref="D16:M16">C16*(1+0.01*D18)</f>
        <v>112.35996695122951</v>
      </c>
      <c r="E16" s="47">
        <f t="shared" si="5"/>
        <v>114.71795321766801</v>
      </c>
      <c r="F16" s="47">
        <f t="shared" si="5"/>
        <v>117.12794797886477</v>
      </c>
      <c r="G16" s="47">
        <f t="shared" si="5"/>
        <v>119.58892329384871</v>
      </c>
      <c r="H16" s="47">
        <f t="shared" si="5"/>
        <v>122.09694219316731</v>
      </c>
      <c r="I16" s="47">
        <f t="shared" si="5"/>
        <v>124.66598395385375</v>
      </c>
      <c r="J16" s="47">
        <f t="shared" si="5"/>
        <v>127.24993580326527</v>
      </c>
      <c r="K16" s="47">
        <f t="shared" si="5"/>
        <v>129.94394419415622</v>
      </c>
      <c r="L16" s="47">
        <f t="shared" si="5"/>
        <v>132.69095917442067</v>
      </c>
      <c r="M16" s="47">
        <f t="shared" si="5"/>
        <v>135.49193263163352</v>
      </c>
    </row>
    <row r="17" spans="1:13" ht="12.75">
      <c r="A17" s="22" t="s">
        <v>80</v>
      </c>
      <c r="B17" s="55">
        <v>2.1189</v>
      </c>
      <c r="C17" s="47">
        <f aca="true" t="shared" si="6" ref="C17:M17">100*C15/B15-100</f>
        <v>2.0730521908180037</v>
      </c>
      <c r="D17" s="47">
        <f t="shared" si="6"/>
        <v>2.0886365717425264</v>
      </c>
      <c r="E17" s="47">
        <f t="shared" si="6"/>
        <v>2.097927186947828</v>
      </c>
      <c r="F17" s="47">
        <f t="shared" si="6"/>
        <v>2.099622243696743</v>
      </c>
      <c r="G17" s="47">
        <f t="shared" si="6"/>
        <v>2.1011874032008393</v>
      </c>
      <c r="H17" s="47">
        <f t="shared" si="6"/>
        <v>2.0992398577472215</v>
      </c>
      <c r="I17" s="47">
        <f t="shared" si="6"/>
        <v>2.1014749944285285</v>
      </c>
      <c r="J17" s="47">
        <f t="shared" si="6"/>
        <v>2.0703481838980053</v>
      </c>
      <c r="K17" s="47">
        <f t="shared" si="6"/>
        <v>2.1146839854268933</v>
      </c>
      <c r="L17" s="47">
        <f t="shared" si="6"/>
        <v>2.114325603040413</v>
      </c>
      <c r="M17" s="47">
        <f t="shared" si="6"/>
        <v>2.111563468432877</v>
      </c>
    </row>
    <row r="18" spans="1:13" ht="12.75">
      <c r="A18" s="22" t="s">
        <v>88</v>
      </c>
      <c r="B18" s="55">
        <v>2.3426</v>
      </c>
      <c r="C18" s="55">
        <v>2.1071</v>
      </c>
      <c r="D18" s="55">
        <v>2.1009</v>
      </c>
      <c r="E18" s="55">
        <v>2.0986</v>
      </c>
      <c r="F18" s="55">
        <v>2.1008</v>
      </c>
      <c r="G18" s="55">
        <v>2.1011</v>
      </c>
      <c r="H18" s="55">
        <v>2.0972</v>
      </c>
      <c r="I18" s="55">
        <v>2.1041</v>
      </c>
      <c r="J18" s="55">
        <v>2.0727</v>
      </c>
      <c r="K18" s="55">
        <v>2.1171</v>
      </c>
      <c r="L18" s="55">
        <v>2.114</v>
      </c>
      <c r="M18" s="55">
        <v>2.1109</v>
      </c>
    </row>
    <row r="19" spans="2:13" ht="12.7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9" ht="12.75">
      <c r="A20" s="22" t="s">
        <v>118</v>
      </c>
      <c r="B20" s="55">
        <v>172.29</v>
      </c>
      <c r="C20" s="55">
        <v>176.92</v>
      </c>
      <c r="D20" s="55">
        <v>181.45</v>
      </c>
      <c r="E20" s="55">
        <v>186.13</v>
      </c>
      <c r="F20" s="55">
        <v>190.79</v>
      </c>
      <c r="G20" s="55">
        <v>195.57</v>
      </c>
      <c r="H20" s="55">
        <v>200.45</v>
      </c>
      <c r="I20" s="55">
        <v>205.47</v>
      </c>
      <c r="J20" s="55">
        <v>210.6</v>
      </c>
      <c r="K20" s="55">
        <v>215.87</v>
      </c>
      <c r="L20" s="55">
        <v>221.26</v>
      </c>
      <c r="M20" s="55">
        <v>226.8</v>
      </c>
      <c r="R20" s="28"/>
      <c r="S20" s="28"/>
    </row>
    <row r="21" spans="1:13" ht="12.75">
      <c r="A21" s="22" t="s">
        <v>131</v>
      </c>
      <c r="B21" s="55">
        <v>174.2</v>
      </c>
      <c r="C21" s="47">
        <f>B21*(1+0.01*C23)</f>
        <v>178.55499999999998</v>
      </c>
      <c r="D21" s="47">
        <f aca="true" t="shared" si="7" ref="D21:M21">C21*(1+0.01*D23)</f>
        <v>183.19742999999997</v>
      </c>
      <c r="E21" s="47">
        <f t="shared" si="7"/>
        <v>187.77736574999994</v>
      </c>
      <c r="F21" s="47">
        <f t="shared" si="7"/>
        <v>192.47179989374993</v>
      </c>
      <c r="G21" s="47">
        <f t="shared" si="7"/>
        <v>197.28359489109366</v>
      </c>
      <c r="H21" s="47">
        <f t="shared" si="7"/>
        <v>202.21568476337097</v>
      </c>
      <c r="I21" s="47">
        <f t="shared" si="7"/>
        <v>207.27107688245522</v>
      </c>
      <c r="J21" s="47">
        <f t="shared" si="7"/>
        <v>212.4528538045166</v>
      </c>
      <c r="K21" s="47">
        <f t="shared" si="7"/>
        <v>217.7641751496295</v>
      </c>
      <c r="L21" s="47">
        <f t="shared" si="7"/>
        <v>223.2082795283702</v>
      </c>
      <c r="M21" s="47">
        <f t="shared" si="7"/>
        <v>228.78848651657944</v>
      </c>
    </row>
    <row r="22" spans="1:13" ht="12.75">
      <c r="A22" s="22" t="s">
        <v>102</v>
      </c>
      <c r="B22" s="55">
        <v>3.4</v>
      </c>
      <c r="C22" s="47">
        <f aca="true" t="shared" si="8" ref="C22:M22">100*C20/B20-100</f>
        <v>2.6873295025828554</v>
      </c>
      <c r="D22" s="47">
        <f t="shared" si="8"/>
        <v>2.560479312683711</v>
      </c>
      <c r="E22" s="47">
        <f t="shared" si="8"/>
        <v>2.579222926426013</v>
      </c>
      <c r="F22" s="47">
        <f t="shared" si="8"/>
        <v>2.503626497609204</v>
      </c>
      <c r="G22" s="47">
        <f t="shared" si="8"/>
        <v>2.505372398972696</v>
      </c>
      <c r="H22" s="47">
        <f t="shared" si="8"/>
        <v>2.4952702357212218</v>
      </c>
      <c r="I22" s="47">
        <f t="shared" si="8"/>
        <v>2.5043651783487206</v>
      </c>
      <c r="J22" s="47">
        <f t="shared" si="8"/>
        <v>2.4967148488830446</v>
      </c>
      <c r="K22" s="47">
        <f t="shared" si="8"/>
        <v>2.5023741690408343</v>
      </c>
      <c r="L22" s="47">
        <f t="shared" si="8"/>
        <v>2.4968731180803303</v>
      </c>
      <c r="M22" s="47">
        <f t="shared" si="8"/>
        <v>2.5038416342764265</v>
      </c>
    </row>
    <row r="23" spans="1:13" ht="12.75">
      <c r="A23" s="22" t="s">
        <v>128</v>
      </c>
      <c r="B23" s="55">
        <v>3.4</v>
      </c>
      <c r="C23" s="55">
        <v>2.5</v>
      </c>
      <c r="D23" s="55">
        <v>2.6</v>
      </c>
      <c r="E23" s="55">
        <v>2.5</v>
      </c>
      <c r="F23" s="55">
        <v>2.5</v>
      </c>
      <c r="G23" s="55">
        <v>2.5</v>
      </c>
      <c r="H23" s="55">
        <v>2.5</v>
      </c>
      <c r="I23" s="55">
        <v>2.5</v>
      </c>
      <c r="J23" s="55">
        <v>2.5</v>
      </c>
      <c r="K23" s="55">
        <v>2.5</v>
      </c>
      <c r="L23" s="55">
        <v>2.5</v>
      </c>
      <c r="M23" s="55">
        <v>2.5</v>
      </c>
    </row>
    <row r="24" spans="2:13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.75">
      <c r="A25" s="22" t="s">
        <v>120</v>
      </c>
      <c r="B25" s="55">
        <v>4.025</v>
      </c>
      <c r="C25" s="55">
        <v>4.4</v>
      </c>
      <c r="D25" s="55">
        <v>4.6</v>
      </c>
      <c r="E25" s="55">
        <v>4.5</v>
      </c>
      <c r="F25" s="55">
        <v>4.5</v>
      </c>
      <c r="G25" s="55">
        <v>4.5</v>
      </c>
      <c r="H25" s="55">
        <v>4.5</v>
      </c>
      <c r="I25" s="55">
        <v>4.5</v>
      </c>
      <c r="J25" s="55">
        <v>4.6</v>
      </c>
      <c r="K25" s="55">
        <v>4.6</v>
      </c>
      <c r="L25" s="55">
        <v>4.6</v>
      </c>
      <c r="M25" s="55">
        <v>4.6</v>
      </c>
    </row>
    <row r="26" spans="2:13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>
      <c r="A27" s="31" t="s">
        <v>155</v>
      </c>
      <c r="B27" s="57">
        <v>2284.925</v>
      </c>
      <c r="C27" s="57">
        <v>2340.4</v>
      </c>
      <c r="D27" s="57">
        <v>2431.275</v>
      </c>
      <c r="E27" s="57">
        <v>2505.2</v>
      </c>
      <c r="F27" s="57">
        <v>2590.15</v>
      </c>
      <c r="G27" s="57">
        <v>2677.1</v>
      </c>
      <c r="H27" s="57">
        <v>2770.3750000000005</v>
      </c>
      <c r="I27" s="57">
        <v>2872.25</v>
      </c>
      <c r="J27" s="57">
        <v>2979.025</v>
      </c>
      <c r="K27" s="57">
        <v>3092.2</v>
      </c>
      <c r="L27" s="57">
        <v>3206.1</v>
      </c>
      <c r="M27" s="57">
        <v>3323.775</v>
      </c>
    </row>
    <row r="28" spans="1:13" ht="12.75">
      <c r="A28" s="31" t="s">
        <v>148</v>
      </c>
      <c r="B28" s="57">
        <v>4765.825</v>
      </c>
      <c r="C28" s="57">
        <v>5015.825</v>
      </c>
      <c r="D28" s="57">
        <v>5311.875</v>
      </c>
      <c r="E28" s="57">
        <v>5619.95</v>
      </c>
      <c r="F28" s="57">
        <v>5930.25</v>
      </c>
      <c r="G28" s="57">
        <v>6256.175</v>
      </c>
      <c r="H28" s="57">
        <v>6590.1</v>
      </c>
      <c r="I28" s="57">
        <v>6926.65</v>
      </c>
      <c r="J28" s="57">
        <v>7272.1</v>
      </c>
      <c r="K28" s="57">
        <v>7641.075</v>
      </c>
      <c r="L28" s="57">
        <v>8034.95</v>
      </c>
      <c r="M28" s="57">
        <v>8447.625</v>
      </c>
    </row>
    <row r="29" spans="1:13" ht="12.75">
      <c r="A29" s="31" t="s">
        <v>149</v>
      </c>
      <c r="B29" s="57">
        <v>935.4</v>
      </c>
      <c r="C29" s="57">
        <v>950.7</v>
      </c>
      <c r="D29" s="57">
        <v>982.625</v>
      </c>
      <c r="E29" s="57">
        <v>1030.225</v>
      </c>
      <c r="F29" s="57">
        <v>1080.225</v>
      </c>
      <c r="G29" s="57">
        <v>1137.4</v>
      </c>
      <c r="H29" s="57">
        <v>1173.4</v>
      </c>
      <c r="I29" s="57">
        <v>1221.5</v>
      </c>
      <c r="J29" s="57">
        <v>1255.9</v>
      </c>
      <c r="K29" s="57">
        <v>1290.7</v>
      </c>
      <c r="L29" s="57">
        <v>1331.9</v>
      </c>
      <c r="M29" s="57">
        <v>1401.9</v>
      </c>
    </row>
    <row r="30" spans="1:13" ht="12.75">
      <c r="A30" s="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1" t="s">
        <v>103</v>
      </c>
      <c r="B31" s="55">
        <v>5.84</v>
      </c>
      <c r="C31" s="55">
        <v>5.32</v>
      </c>
      <c r="D31" s="55">
        <v>5.6</v>
      </c>
      <c r="E31" s="55">
        <v>5.6</v>
      </c>
      <c r="F31" s="55">
        <v>5.6</v>
      </c>
      <c r="G31" s="55">
        <v>5.3</v>
      </c>
      <c r="H31" s="55">
        <v>5</v>
      </c>
      <c r="I31" s="55">
        <v>5</v>
      </c>
      <c r="J31" s="55">
        <v>5</v>
      </c>
      <c r="K31" s="55">
        <v>5</v>
      </c>
      <c r="L31" s="55">
        <v>5</v>
      </c>
      <c r="M31" s="55">
        <v>5</v>
      </c>
    </row>
    <row r="32" spans="1:13" ht="12.75">
      <c r="A32" s="41" t="s">
        <v>151</v>
      </c>
      <c r="B32" s="47">
        <v>6.03000009059906</v>
      </c>
      <c r="C32" s="47">
        <v>5.3500001430511475</v>
      </c>
      <c r="D32" s="47">
        <v>5.574999928474426</v>
      </c>
      <c r="E32" s="47">
        <v>5.699999809265137</v>
      </c>
      <c r="F32" s="47">
        <v>5.699999809265137</v>
      </c>
      <c r="G32" s="47">
        <v>5.699999809265137</v>
      </c>
      <c r="H32" s="47">
        <v>5.699999809265137</v>
      </c>
      <c r="I32" s="47">
        <v>5.699999809265137</v>
      </c>
      <c r="J32" s="47">
        <v>5.699999809265137</v>
      </c>
      <c r="K32" s="47">
        <v>5.699999809265137</v>
      </c>
      <c r="L32" s="47">
        <v>5.699999809265137</v>
      </c>
      <c r="M32" s="47">
        <v>5.699999809265137</v>
      </c>
    </row>
    <row r="33" spans="1:13" ht="12.75">
      <c r="A33" s="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13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2.75">
      <c r="A35" s="2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3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2:13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2:13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2:13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2:13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2:14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7"/>
    </row>
    <row r="44" spans="2:13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2:13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52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1.88671875" style="23" customWidth="1"/>
    <col min="2" max="13" width="7.77734375" style="23" customWidth="1"/>
    <col min="14" max="16384" width="8.88671875" style="23" customWidth="1"/>
  </cols>
  <sheetData>
    <row r="1" spans="1:39" ht="12.75">
      <c r="A1" s="29" t="s">
        <v>142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2.75">
      <c r="A3" s="24" t="s">
        <v>61</v>
      </c>
      <c r="B3" s="25">
        <v>2001</v>
      </c>
      <c r="C3" s="25">
        <f>1+B3</f>
        <v>2002</v>
      </c>
      <c r="D3" s="25">
        <f aca="true" t="shared" si="0" ref="D3:M3">1+C3</f>
        <v>2003</v>
      </c>
      <c r="E3" s="25">
        <f t="shared" si="0"/>
        <v>2004</v>
      </c>
      <c r="F3" s="25">
        <f t="shared" si="0"/>
        <v>2005</v>
      </c>
      <c r="G3" s="25">
        <f t="shared" si="0"/>
        <v>2006</v>
      </c>
      <c r="H3" s="25">
        <f t="shared" si="0"/>
        <v>2007</v>
      </c>
      <c r="I3" s="25">
        <f t="shared" si="0"/>
        <v>2008</v>
      </c>
      <c r="J3" s="25">
        <f t="shared" si="0"/>
        <v>2009</v>
      </c>
      <c r="K3" s="25">
        <f t="shared" si="0"/>
        <v>2010</v>
      </c>
      <c r="L3" s="25">
        <f t="shared" si="0"/>
        <v>2011</v>
      </c>
      <c r="M3" s="25">
        <f t="shared" si="0"/>
        <v>2012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2.75">
      <c r="A5" s="22" t="s">
        <v>127</v>
      </c>
      <c r="B5" s="57">
        <v>10197.35</v>
      </c>
      <c r="C5" s="57">
        <v>10480.8</v>
      </c>
      <c r="D5" s="57">
        <v>11072.7</v>
      </c>
      <c r="E5" s="57">
        <v>11680.824999999999</v>
      </c>
      <c r="F5" s="57">
        <v>12321.05</v>
      </c>
      <c r="G5" s="57">
        <v>12961.775</v>
      </c>
      <c r="H5" s="57">
        <v>13614.15</v>
      </c>
      <c r="I5" s="57">
        <v>14299.025000000001</v>
      </c>
      <c r="J5" s="57">
        <v>15019.55</v>
      </c>
      <c r="K5" s="57">
        <v>15775.1</v>
      </c>
      <c r="L5" s="57">
        <v>16569</v>
      </c>
      <c r="M5" s="57">
        <v>17403.9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2.75">
      <c r="A6" s="22" t="s">
        <v>110</v>
      </c>
      <c r="B6" s="57">
        <v>10215.4</v>
      </c>
      <c r="C6" s="51">
        <v>10692.3</v>
      </c>
      <c r="D6" s="51">
        <v>11293.9</v>
      </c>
      <c r="E6" s="51">
        <v>11914.1</v>
      </c>
      <c r="F6" s="51">
        <v>12562.6</v>
      </c>
      <c r="G6" s="51">
        <v>13196.6</v>
      </c>
      <c r="H6" s="51">
        <v>13861.2</v>
      </c>
      <c r="I6" s="51">
        <v>14558</v>
      </c>
      <c r="J6" s="51">
        <v>15291.5</v>
      </c>
      <c r="K6" s="51">
        <v>16060.8</v>
      </c>
      <c r="L6" s="51">
        <v>16868.9</v>
      </c>
      <c r="M6" s="51">
        <v>17719.6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2.75">
      <c r="A7" s="22" t="s">
        <v>80</v>
      </c>
      <c r="B7" s="55">
        <v>3.286006933102385</v>
      </c>
      <c r="C7" s="47">
        <f aca="true" t="shared" si="1" ref="C7:M7">100*C5/B5-100</f>
        <v>2.779643730969312</v>
      </c>
      <c r="D7" s="47">
        <f t="shared" si="1"/>
        <v>5.647469658804681</v>
      </c>
      <c r="E7" s="47">
        <f t="shared" si="1"/>
        <v>5.4921112285169755</v>
      </c>
      <c r="F7" s="47">
        <f t="shared" si="1"/>
        <v>5.480991282721902</v>
      </c>
      <c r="G7" s="47">
        <f t="shared" si="1"/>
        <v>5.200246732218446</v>
      </c>
      <c r="H7" s="47">
        <f t="shared" si="1"/>
        <v>5.0330683876243825</v>
      </c>
      <c r="I7" s="47">
        <f t="shared" si="1"/>
        <v>5.030611532853712</v>
      </c>
      <c r="J7" s="47">
        <f t="shared" si="1"/>
        <v>5.038979930449798</v>
      </c>
      <c r="K7" s="47">
        <f t="shared" si="1"/>
        <v>5.030443655102857</v>
      </c>
      <c r="L7" s="47">
        <f t="shared" si="1"/>
        <v>5.032614690239683</v>
      </c>
      <c r="M7" s="47">
        <f t="shared" si="1"/>
        <v>5.038928118776042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2.75">
      <c r="A8" s="22" t="s">
        <v>81</v>
      </c>
      <c r="B8" s="55">
        <v>1.8697833045802241</v>
      </c>
      <c r="C8" s="47">
        <f aca="true" t="shared" si="2" ref="C8:M8">100*C6/B6-100</f>
        <v>4.668441764394942</v>
      </c>
      <c r="D8" s="47">
        <f t="shared" si="2"/>
        <v>5.62647886797042</v>
      </c>
      <c r="E8" s="47">
        <f t="shared" si="2"/>
        <v>5.491459991676933</v>
      </c>
      <c r="F8" s="47">
        <f t="shared" si="2"/>
        <v>5.443130408507557</v>
      </c>
      <c r="G8" s="47">
        <f t="shared" si="2"/>
        <v>5.0467259962109665</v>
      </c>
      <c r="H8" s="47">
        <f t="shared" si="2"/>
        <v>5.036145673885699</v>
      </c>
      <c r="I8" s="47">
        <f t="shared" si="2"/>
        <v>5.026981790898333</v>
      </c>
      <c r="J8" s="47">
        <f t="shared" si="2"/>
        <v>5.038466822365706</v>
      </c>
      <c r="K8" s="47">
        <f t="shared" si="2"/>
        <v>5.030899519340807</v>
      </c>
      <c r="L8" s="47">
        <f t="shared" si="2"/>
        <v>5.031505279936255</v>
      </c>
      <c r="M8" s="47">
        <f t="shared" si="2"/>
        <v>5.043008139238452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2.75">
      <c r="A9" s="22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2.75">
      <c r="A10" s="22" t="s">
        <v>129</v>
      </c>
      <c r="B10" s="57">
        <v>9312.8</v>
      </c>
      <c r="C10" s="57">
        <v>9381.65</v>
      </c>
      <c r="D10" s="57">
        <v>9738.8</v>
      </c>
      <c r="E10" s="57">
        <v>10100.55</v>
      </c>
      <c r="F10" s="57">
        <v>10461.775</v>
      </c>
      <c r="G10" s="57">
        <v>10801.65</v>
      </c>
      <c r="H10" s="57">
        <v>11136.45</v>
      </c>
      <c r="I10" s="57">
        <v>11481.75</v>
      </c>
      <c r="J10" s="57">
        <v>11837.575</v>
      </c>
      <c r="K10" s="57">
        <v>12204.3</v>
      </c>
      <c r="L10" s="57">
        <v>12582.575</v>
      </c>
      <c r="M10" s="57">
        <v>12972.775000000001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2.75">
      <c r="A11" s="22" t="s">
        <v>130</v>
      </c>
      <c r="B11" s="51">
        <v>9258.2</v>
      </c>
      <c r="C11" s="51">
        <v>9509.3</v>
      </c>
      <c r="D11" s="51">
        <v>9875.4</v>
      </c>
      <c r="E11" s="51">
        <v>10238.7</v>
      </c>
      <c r="F11" s="51">
        <v>10597.1</v>
      </c>
      <c r="G11" s="51">
        <v>10925.7</v>
      </c>
      <c r="H11" s="51">
        <v>11264.4</v>
      </c>
      <c r="I11" s="51">
        <v>11613.5</v>
      </c>
      <c r="J11" s="51">
        <v>11973.3</v>
      </c>
      <c r="K11" s="51">
        <v>12344.4</v>
      </c>
      <c r="L11" s="51">
        <v>12726.9</v>
      </c>
      <c r="M11" s="51">
        <v>13121.7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2.75">
      <c r="A12" s="22" t="s">
        <v>84</v>
      </c>
      <c r="B12" s="47">
        <v>0.9629796264625412</v>
      </c>
      <c r="C12" s="47">
        <f aca="true" t="shared" si="3" ref="C12:M12">100*C10/B10-100</f>
        <v>0.7393050425221332</v>
      </c>
      <c r="D12" s="47">
        <f t="shared" si="3"/>
        <v>3.806899639189254</v>
      </c>
      <c r="E12" s="47">
        <f t="shared" si="3"/>
        <v>3.714523349899366</v>
      </c>
      <c r="F12" s="47">
        <f t="shared" si="3"/>
        <v>3.5762904000277302</v>
      </c>
      <c r="G12" s="47">
        <f t="shared" si="3"/>
        <v>3.2487316922797618</v>
      </c>
      <c r="H12" s="47">
        <f t="shared" si="3"/>
        <v>3.0995264612350866</v>
      </c>
      <c r="I12" s="47">
        <f t="shared" si="3"/>
        <v>3.1006290155300746</v>
      </c>
      <c r="J12" s="47">
        <f t="shared" si="3"/>
        <v>3.099048489994999</v>
      </c>
      <c r="K12" s="47">
        <f t="shared" si="3"/>
        <v>3.097974036067342</v>
      </c>
      <c r="L12" s="47">
        <f t="shared" si="3"/>
        <v>3.099522299517389</v>
      </c>
      <c r="M12" s="47">
        <f t="shared" si="3"/>
        <v>3.101114040647502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2.75">
      <c r="A13" s="22" t="s">
        <v>85</v>
      </c>
      <c r="B13" s="47">
        <v>-0.49119186577669893</v>
      </c>
      <c r="C13" s="47">
        <f aca="true" t="shared" si="4" ref="C13:M13">100*C11/B11-100</f>
        <v>2.7121902745673907</v>
      </c>
      <c r="D13" s="47">
        <f t="shared" si="4"/>
        <v>3.8499153460296895</v>
      </c>
      <c r="E13" s="47">
        <f t="shared" si="4"/>
        <v>3.6788383255361907</v>
      </c>
      <c r="F13" s="47">
        <f t="shared" si="4"/>
        <v>3.5004443923544954</v>
      </c>
      <c r="G13" s="47">
        <f t="shared" si="4"/>
        <v>3.100848345302012</v>
      </c>
      <c r="H13" s="47">
        <f t="shared" si="4"/>
        <v>3.100030204014388</v>
      </c>
      <c r="I13" s="47">
        <f t="shared" si="4"/>
        <v>3.099144206526759</v>
      </c>
      <c r="J13" s="47">
        <f t="shared" si="4"/>
        <v>3.0981185689068695</v>
      </c>
      <c r="K13" s="47">
        <f t="shared" si="4"/>
        <v>3.0993961564481083</v>
      </c>
      <c r="L13" s="47">
        <f t="shared" si="4"/>
        <v>3.0985710119568353</v>
      </c>
      <c r="M13" s="47">
        <f t="shared" si="4"/>
        <v>3.10209084694624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2.75">
      <c r="A14" s="2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12.75">
      <c r="A15" s="22" t="s">
        <v>125</v>
      </c>
      <c r="B15" s="55">
        <v>109.51</v>
      </c>
      <c r="C15" s="55">
        <v>111.7375</v>
      </c>
      <c r="D15" s="55">
        <v>113.7</v>
      </c>
      <c r="E15" s="55">
        <v>115.6475</v>
      </c>
      <c r="F15" s="55">
        <v>117.765</v>
      </c>
      <c r="G15" s="55">
        <v>119.9875</v>
      </c>
      <c r="H15" s="55">
        <v>122.23</v>
      </c>
      <c r="I15" s="55">
        <v>124.5125</v>
      </c>
      <c r="J15" s="55">
        <v>126.8475</v>
      </c>
      <c r="K15" s="55">
        <v>129.22</v>
      </c>
      <c r="L15" s="55">
        <v>131.6325</v>
      </c>
      <c r="M15" s="55">
        <v>134.1025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2.75">
      <c r="A16" s="22" t="s">
        <v>126</v>
      </c>
      <c r="B16" s="55">
        <v>110.37</v>
      </c>
      <c r="C16" s="47">
        <v>112.46</v>
      </c>
      <c r="D16" s="47">
        <v>114.37</v>
      </c>
      <c r="E16" s="47">
        <v>116.37</v>
      </c>
      <c r="F16" s="47">
        <v>118.54</v>
      </c>
      <c r="G16" s="47">
        <v>120.78</v>
      </c>
      <c r="H16" s="47">
        <v>123.04</v>
      </c>
      <c r="I16" s="47">
        <v>125.33</v>
      </c>
      <c r="J16" s="47">
        <v>127.68</v>
      </c>
      <c r="K16" s="47">
        <v>130.07</v>
      </c>
      <c r="L16" s="47">
        <v>132.5</v>
      </c>
      <c r="M16" s="47">
        <v>134.99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12.75">
      <c r="A17" s="22" t="s">
        <v>80</v>
      </c>
      <c r="B17" s="55">
        <v>2.403043236221933</v>
      </c>
      <c r="C17" s="47">
        <f aca="true" t="shared" si="5" ref="C17:M17">100*C15/B15-100</f>
        <v>2.034060816363791</v>
      </c>
      <c r="D17" s="47">
        <f t="shared" si="5"/>
        <v>1.7563485848529012</v>
      </c>
      <c r="E17" s="47">
        <f t="shared" si="5"/>
        <v>1.7128408091468685</v>
      </c>
      <c r="F17" s="47">
        <f t="shared" si="5"/>
        <v>1.8309950496119711</v>
      </c>
      <c r="G17" s="47">
        <f t="shared" si="5"/>
        <v>1.8872330488685094</v>
      </c>
      <c r="H17" s="47">
        <f t="shared" si="5"/>
        <v>1.8689446817376876</v>
      </c>
      <c r="I17" s="47">
        <f t="shared" si="5"/>
        <v>1.8673811666530327</v>
      </c>
      <c r="J17" s="47">
        <f t="shared" si="5"/>
        <v>1.875313723521728</v>
      </c>
      <c r="K17" s="47">
        <f t="shared" si="5"/>
        <v>1.8703561363054035</v>
      </c>
      <c r="L17" s="47">
        <f t="shared" si="5"/>
        <v>1.866971057111897</v>
      </c>
      <c r="M17" s="47">
        <f t="shared" si="5"/>
        <v>1.876436290429794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2.75">
      <c r="A18" s="22" t="s">
        <v>88</v>
      </c>
      <c r="B18" s="55">
        <v>2.3</v>
      </c>
      <c r="C18" s="47">
        <f aca="true" t="shared" si="6" ref="C18:M18">100*C16/B16-100</f>
        <v>1.8936305155386322</v>
      </c>
      <c r="D18" s="47">
        <f t="shared" si="6"/>
        <v>1.6983816468077606</v>
      </c>
      <c r="E18" s="47">
        <f t="shared" si="6"/>
        <v>1.7487103261344714</v>
      </c>
      <c r="F18" s="47">
        <f t="shared" si="6"/>
        <v>1.864741771934348</v>
      </c>
      <c r="G18" s="47">
        <f t="shared" si="6"/>
        <v>1.8896574995781918</v>
      </c>
      <c r="H18" s="47">
        <f t="shared" si="6"/>
        <v>1.8711707236297457</v>
      </c>
      <c r="I18" s="47">
        <f t="shared" si="6"/>
        <v>1.861183355006503</v>
      </c>
      <c r="J18" s="47">
        <f t="shared" si="6"/>
        <v>1.8750498683475598</v>
      </c>
      <c r="K18" s="47">
        <f t="shared" si="6"/>
        <v>1.8718671679197882</v>
      </c>
      <c r="L18" s="47">
        <f t="shared" si="6"/>
        <v>1.8682248020296868</v>
      </c>
      <c r="M18" s="47">
        <f t="shared" si="6"/>
        <v>1.8792452830188608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12.75">
      <c r="A19" s="2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2.75">
      <c r="A20" s="22" t="s">
        <v>118</v>
      </c>
      <c r="B20" s="55">
        <v>177.2425</v>
      </c>
      <c r="C20" s="55">
        <v>180.475</v>
      </c>
      <c r="D20" s="55">
        <v>184.5325</v>
      </c>
      <c r="E20" s="55">
        <v>188.7325</v>
      </c>
      <c r="F20" s="55">
        <v>193.185</v>
      </c>
      <c r="G20" s="55">
        <v>197.825</v>
      </c>
      <c r="H20" s="55">
        <v>202.57</v>
      </c>
      <c r="I20" s="55">
        <v>207.44</v>
      </c>
      <c r="J20" s="55">
        <v>212.375</v>
      </c>
      <c r="K20" s="55">
        <v>217.2825</v>
      </c>
      <c r="L20" s="55">
        <v>222.2675</v>
      </c>
      <c r="M20" s="55">
        <v>227.38</v>
      </c>
      <c r="N20" s="22"/>
      <c r="O20" s="22"/>
      <c r="P20" s="22"/>
      <c r="Q20" s="22"/>
      <c r="R20" s="28"/>
      <c r="S20" s="2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2.75">
      <c r="A21" s="22" t="s">
        <v>131</v>
      </c>
      <c r="B21" s="55">
        <v>177.8</v>
      </c>
      <c r="C21" s="47">
        <v>182.03</v>
      </c>
      <c r="D21" s="47">
        <v>186.07</v>
      </c>
      <c r="E21" s="47">
        <v>190.33</v>
      </c>
      <c r="F21" s="47">
        <v>194.9</v>
      </c>
      <c r="G21" s="47">
        <v>199.6</v>
      </c>
      <c r="H21" s="47">
        <v>204.37</v>
      </c>
      <c r="I21" s="47">
        <v>209.3</v>
      </c>
      <c r="J21" s="47">
        <v>214.2</v>
      </c>
      <c r="K21" s="47">
        <v>219.13</v>
      </c>
      <c r="L21" s="47">
        <v>224.17</v>
      </c>
      <c r="M21" s="47">
        <v>229.33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2.75">
      <c r="A22" s="22" t="s">
        <v>102</v>
      </c>
      <c r="B22" s="55">
        <v>2.8834711943114115</v>
      </c>
      <c r="C22" s="47">
        <f aca="true" t="shared" si="7" ref="C22:M22">100*C20/B20-100</f>
        <v>1.823772515057044</v>
      </c>
      <c r="D22" s="47">
        <f t="shared" si="7"/>
        <v>2.2482338273999147</v>
      </c>
      <c r="E22" s="47">
        <f t="shared" si="7"/>
        <v>2.2760218389714595</v>
      </c>
      <c r="F22" s="47">
        <f t="shared" si="7"/>
        <v>2.359159127336312</v>
      </c>
      <c r="G22" s="47">
        <f t="shared" si="7"/>
        <v>2.401842793177522</v>
      </c>
      <c r="H22" s="47">
        <f t="shared" si="7"/>
        <v>2.398584607607745</v>
      </c>
      <c r="I22" s="47">
        <f t="shared" si="7"/>
        <v>2.4041072221947957</v>
      </c>
      <c r="J22" s="47">
        <f t="shared" si="7"/>
        <v>2.3790011569610527</v>
      </c>
      <c r="K22" s="47">
        <f t="shared" si="7"/>
        <v>2.3107710417892946</v>
      </c>
      <c r="L22" s="47">
        <f t="shared" si="7"/>
        <v>2.294248271259761</v>
      </c>
      <c r="M22" s="47">
        <f t="shared" si="7"/>
        <v>2.300156343145076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2.75">
      <c r="A23" s="22" t="s">
        <v>128</v>
      </c>
      <c r="B23" s="55">
        <v>2</v>
      </c>
      <c r="C23" s="47">
        <f aca="true" t="shared" si="8" ref="C23:M23">100*C21/B21-100</f>
        <v>2.379077615298087</v>
      </c>
      <c r="D23" s="47">
        <f t="shared" si="8"/>
        <v>2.219414382244679</v>
      </c>
      <c r="E23" s="47">
        <f t="shared" si="8"/>
        <v>2.289460955554361</v>
      </c>
      <c r="F23" s="47">
        <f t="shared" si="8"/>
        <v>2.4010928387537405</v>
      </c>
      <c r="G23" s="47">
        <f t="shared" si="8"/>
        <v>2.4114930733709627</v>
      </c>
      <c r="H23" s="47">
        <f t="shared" si="8"/>
        <v>2.3897795591182387</v>
      </c>
      <c r="I23" s="47">
        <f t="shared" si="8"/>
        <v>2.4122914322062883</v>
      </c>
      <c r="J23" s="47">
        <f t="shared" si="8"/>
        <v>2.34113712374581</v>
      </c>
      <c r="K23" s="47">
        <f t="shared" si="8"/>
        <v>2.301587301587304</v>
      </c>
      <c r="L23" s="47">
        <f t="shared" si="8"/>
        <v>2.300004563501119</v>
      </c>
      <c r="M23" s="47">
        <f t="shared" si="8"/>
        <v>2.30182450818576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2.75">
      <c r="A24" s="2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2.75">
      <c r="A25" s="22" t="s">
        <v>120</v>
      </c>
      <c r="B25" s="55">
        <v>4.75</v>
      </c>
      <c r="C25" s="55">
        <v>5.9</v>
      </c>
      <c r="D25" s="55">
        <v>5.525</v>
      </c>
      <c r="E25" s="55">
        <v>5.225</v>
      </c>
      <c r="F25" s="55">
        <v>5</v>
      </c>
      <c r="G25" s="55">
        <v>4.9</v>
      </c>
      <c r="H25" s="55">
        <v>4.9</v>
      </c>
      <c r="I25" s="55">
        <v>4.9</v>
      </c>
      <c r="J25" s="55">
        <v>4.9</v>
      </c>
      <c r="K25" s="55">
        <v>4.9</v>
      </c>
      <c r="L25" s="55">
        <v>4.9</v>
      </c>
      <c r="M25" s="55">
        <v>4.9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2.75">
      <c r="A26" s="2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2.75">
      <c r="A27" s="31" t="s">
        <v>155</v>
      </c>
      <c r="B27" s="57">
        <v>2296.6</v>
      </c>
      <c r="C27" s="57">
        <v>2330.7</v>
      </c>
      <c r="D27" s="57">
        <v>2458.05</v>
      </c>
      <c r="E27" s="57">
        <v>2546.825</v>
      </c>
      <c r="F27" s="57">
        <v>2649.775</v>
      </c>
      <c r="G27" s="57">
        <v>2749.875</v>
      </c>
      <c r="H27" s="57">
        <v>2839.15</v>
      </c>
      <c r="I27" s="57">
        <v>2936.5750000000003</v>
      </c>
      <c r="J27" s="57">
        <v>3041.725</v>
      </c>
      <c r="K27" s="57">
        <v>3151.85</v>
      </c>
      <c r="L27" s="57">
        <v>3264.9750000000004</v>
      </c>
      <c r="M27" s="57">
        <v>3385.725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2.75">
      <c r="A28" s="31" t="s">
        <v>148</v>
      </c>
      <c r="B28" s="57">
        <v>5099.925</v>
      </c>
      <c r="C28" s="57">
        <v>5245.925</v>
      </c>
      <c r="D28" s="57">
        <v>5518.65</v>
      </c>
      <c r="E28" s="57">
        <v>5817.525</v>
      </c>
      <c r="F28" s="57">
        <v>6115.174999999999</v>
      </c>
      <c r="G28" s="57">
        <v>6414.875</v>
      </c>
      <c r="H28" s="57">
        <v>6729.674999999999</v>
      </c>
      <c r="I28" s="57">
        <v>7058.15</v>
      </c>
      <c r="J28" s="57">
        <v>7401.025</v>
      </c>
      <c r="K28" s="57">
        <v>7763.375</v>
      </c>
      <c r="L28" s="57">
        <v>8146.975</v>
      </c>
      <c r="M28" s="57">
        <v>8549.475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ht="12.75">
      <c r="A29" s="31" t="s">
        <v>149</v>
      </c>
      <c r="B29" s="57">
        <v>705.65</v>
      </c>
      <c r="C29" s="57">
        <v>733.275</v>
      </c>
      <c r="D29" s="57">
        <v>848.425</v>
      </c>
      <c r="E29" s="57">
        <v>930.65</v>
      </c>
      <c r="F29" s="57">
        <v>1022.575</v>
      </c>
      <c r="G29" s="57">
        <v>1089.875</v>
      </c>
      <c r="H29" s="57">
        <v>1136.35</v>
      </c>
      <c r="I29" s="57">
        <v>1187.625</v>
      </c>
      <c r="J29" s="57">
        <v>1251.275</v>
      </c>
      <c r="K29" s="57">
        <v>1311.6</v>
      </c>
      <c r="L29" s="57">
        <v>1354.025</v>
      </c>
      <c r="M29" s="57">
        <v>1419.475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2.75">
      <c r="A30" s="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ht="12.75">
      <c r="A31" s="41" t="s">
        <v>103</v>
      </c>
      <c r="B31" s="55">
        <v>3.4425</v>
      </c>
      <c r="C31" s="55">
        <v>2.2325</v>
      </c>
      <c r="D31" s="55">
        <v>3.5425</v>
      </c>
      <c r="E31" s="55">
        <v>4.0475</v>
      </c>
      <c r="F31" s="55">
        <v>4.25</v>
      </c>
      <c r="G31" s="55">
        <v>4.35</v>
      </c>
      <c r="H31" s="55">
        <v>4.35</v>
      </c>
      <c r="I31" s="55">
        <v>4.25</v>
      </c>
      <c r="J31" s="55">
        <v>4.25</v>
      </c>
      <c r="K31" s="55">
        <v>4.25</v>
      </c>
      <c r="L31" s="55">
        <v>4.25</v>
      </c>
      <c r="M31" s="55">
        <v>4.25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2.75">
      <c r="A32" s="41" t="s">
        <v>151</v>
      </c>
      <c r="B32" s="47">
        <v>5</v>
      </c>
      <c r="C32" s="47">
        <v>5.075</v>
      </c>
      <c r="D32" s="47">
        <v>5.1</v>
      </c>
      <c r="E32" s="47">
        <v>5.1</v>
      </c>
      <c r="F32" s="47">
        <v>5.1</v>
      </c>
      <c r="G32" s="47">
        <v>5.2</v>
      </c>
      <c r="H32" s="47">
        <v>5.2</v>
      </c>
      <c r="I32" s="47">
        <v>5.2</v>
      </c>
      <c r="J32" s="47">
        <v>5.2</v>
      </c>
      <c r="K32" s="47">
        <v>5.3</v>
      </c>
      <c r="L32" s="47">
        <v>5.3</v>
      </c>
      <c r="M32" s="47">
        <v>5.3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ht="12.75">
      <c r="A33" s="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2.75">
      <c r="A34" s="2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2.75">
      <c r="A35" s="2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2.75">
      <c r="A36" s="22"/>
      <c r="B36" s="5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ht="12.75">
      <c r="A37" s="22"/>
      <c r="B37" s="5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2.75">
      <c r="A38" s="22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12.75">
      <c r="A39" s="22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2.75">
      <c r="A40" s="22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ht="12.75">
      <c r="A41" s="22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2.75">
      <c r="A42" s="2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t="12.75">
      <c r="A43" s="22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7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2.75">
      <c r="A44" s="2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t="12.75">
      <c r="A45" s="22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2.75">
      <c r="A46" s="22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12.75">
      <c r="A47" s="2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2.75">
      <c r="A48" s="22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ht="12.75">
      <c r="A49" s="22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2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ht="12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2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4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0.88671875" style="23" customWidth="1"/>
    <col min="2" max="13" width="7.77734375" style="23" customWidth="1"/>
    <col min="14" max="16384" width="8.88671875" style="23" customWidth="1"/>
  </cols>
  <sheetData>
    <row r="1" spans="1:19" ht="12.75">
      <c r="A1" s="29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24" t="s">
        <v>61</v>
      </c>
      <c r="B3" s="25">
        <v>2002</v>
      </c>
      <c r="C3" s="25">
        <f>1+B3</f>
        <v>2003</v>
      </c>
      <c r="D3" s="25">
        <f aca="true" t="shared" si="0" ref="D3:M3">1+C3</f>
        <v>2004</v>
      </c>
      <c r="E3" s="25">
        <f t="shared" si="0"/>
        <v>2005</v>
      </c>
      <c r="F3" s="25">
        <f t="shared" si="0"/>
        <v>2006</v>
      </c>
      <c r="G3" s="25">
        <f t="shared" si="0"/>
        <v>2007</v>
      </c>
      <c r="H3" s="25">
        <f t="shared" si="0"/>
        <v>2008</v>
      </c>
      <c r="I3" s="25">
        <f t="shared" si="0"/>
        <v>2009</v>
      </c>
      <c r="J3" s="25">
        <f t="shared" si="0"/>
        <v>2010</v>
      </c>
      <c r="K3" s="25">
        <f t="shared" si="0"/>
        <v>2011</v>
      </c>
      <c r="L3" s="25">
        <f t="shared" si="0"/>
        <v>2012</v>
      </c>
      <c r="M3" s="25">
        <f t="shared" si="0"/>
        <v>2013</v>
      </c>
      <c r="N3" s="24"/>
      <c r="O3" s="24"/>
      <c r="P3" s="24"/>
      <c r="Q3" s="24"/>
      <c r="R3" s="24"/>
      <c r="S3" s="24"/>
    </row>
    <row r="4" spans="1:19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2" t="s">
        <v>127</v>
      </c>
      <c r="B5" s="26">
        <v>10574.3</v>
      </c>
      <c r="C5" s="26">
        <v>11084.5</v>
      </c>
      <c r="D5" s="26">
        <v>11660</v>
      </c>
      <c r="E5" s="26">
        <v>12248.2</v>
      </c>
      <c r="F5" s="26">
        <v>12864</v>
      </c>
      <c r="G5" s="26">
        <v>13498.7</v>
      </c>
      <c r="H5" s="26">
        <v>14167.4</v>
      </c>
      <c r="I5" s="26">
        <v>14868.9</v>
      </c>
      <c r="J5" s="26">
        <v>15605.5</v>
      </c>
      <c r="K5" s="26">
        <v>16378.7</v>
      </c>
      <c r="L5" s="26">
        <v>17190.5</v>
      </c>
      <c r="M5" s="26">
        <v>18042</v>
      </c>
      <c r="N5" s="22"/>
      <c r="O5" s="22"/>
      <c r="P5" s="22"/>
      <c r="Q5" s="22"/>
      <c r="R5" s="22"/>
      <c r="S5" s="22"/>
    </row>
    <row r="6" spans="1:19" ht="12.75">
      <c r="A6" s="22" t="s">
        <v>110</v>
      </c>
      <c r="B6" s="26">
        <v>10442</v>
      </c>
      <c r="C6" s="27">
        <v>10884.375</v>
      </c>
      <c r="D6" s="27">
        <v>11446.95</v>
      </c>
      <c r="E6" s="27">
        <v>12030.625</v>
      </c>
      <c r="F6" s="27">
        <v>12636.55</v>
      </c>
      <c r="G6" s="27">
        <v>13262.925</v>
      </c>
      <c r="H6" s="27">
        <v>13918.65</v>
      </c>
      <c r="I6" s="27">
        <v>14608.2</v>
      </c>
      <c r="J6" s="27">
        <v>15332.35</v>
      </c>
      <c r="K6" s="27">
        <v>16092.275000000001</v>
      </c>
      <c r="L6" s="27">
        <v>16889.25</v>
      </c>
      <c r="M6" s="27">
        <v>17725.675</v>
      </c>
      <c r="N6" s="22"/>
      <c r="O6" s="22"/>
      <c r="P6" s="22"/>
      <c r="Q6" s="22"/>
      <c r="R6" s="22"/>
      <c r="S6" s="22"/>
    </row>
    <row r="7" spans="1:19" ht="12.75">
      <c r="A7" s="22" t="s">
        <v>80</v>
      </c>
      <c r="B7" s="26">
        <v>4.150538269853939</v>
      </c>
      <c r="C7" s="27">
        <f>100*C5/B5-100</f>
        <v>4.824905667514642</v>
      </c>
      <c r="D7" s="27">
        <f aca="true" t="shared" si="1" ref="D7:M7">100*D5/C5-100</f>
        <v>5.1919346835671405</v>
      </c>
      <c r="E7" s="27">
        <f t="shared" si="1"/>
        <v>5.044596912521442</v>
      </c>
      <c r="F7" s="27">
        <f t="shared" si="1"/>
        <v>5.027677536291037</v>
      </c>
      <c r="G7" s="27">
        <f t="shared" si="1"/>
        <v>4.93392412935323</v>
      </c>
      <c r="H7" s="27">
        <f t="shared" si="1"/>
        <v>4.953810366924216</v>
      </c>
      <c r="I7" s="27">
        <f t="shared" si="1"/>
        <v>4.951508392506739</v>
      </c>
      <c r="J7" s="27">
        <f t="shared" si="1"/>
        <v>4.953964314777821</v>
      </c>
      <c r="K7" s="27">
        <f t="shared" si="1"/>
        <v>4.954663419948091</v>
      </c>
      <c r="L7" s="27">
        <f t="shared" si="1"/>
        <v>4.956437324085542</v>
      </c>
      <c r="M7" s="27">
        <f t="shared" si="1"/>
        <v>4.953317239172804</v>
      </c>
      <c r="N7" s="22"/>
      <c r="O7" s="22"/>
      <c r="P7" s="22"/>
      <c r="Q7" s="22"/>
      <c r="R7" s="22"/>
      <c r="S7" s="22"/>
    </row>
    <row r="8" spans="1:19" ht="12.75">
      <c r="A8" s="22" t="s">
        <v>81</v>
      </c>
      <c r="B8" s="27">
        <v>3.569179192930079</v>
      </c>
      <c r="C8" s="27">
        <f aca="true" t="shared" si="2" ref="C8:M8">100*C6/B6-100</f>
        <v>4.236496839685884</v>
      </c>
      <c r="D8" s="27">
        <f t="shared" si="2"/>
        <v>5.16864771748493</v>
      </c>
      <c r="E8" s="27">
        <f t="shared" si="2"/>
        <v>5.098956490593551</v>
      </c>
      <c r="F8" s="27">
        <f t="shared" si="2"/>
        <v>5.036521377733905</v>
      </c>
      <c r="G8" s="27">
        <f t="shared" si="2"/>
        <v>4.956851355789368</v>
      </c>
      <c r="H8" s="27">
        <f t="shared" si="2"/>
        <v>4.944045148411831</v>
      </c>
      <c r="I8" s="27">
        <f t="shared" si="2"/>
        <v>4.954144259680362</v>
      </c>
      <c r="J8" s="27">
        <f t="shared" si="2"/>
        <v>4.957147355594799</v>
      </c>
      <c r="K8" s="27">
        <f t="shared" si="2"/>
        <v>4.956350461605709</v>
      </c>
      <c r="L8" s="27">
        <f t="shared" si="2"/>
        <v>4.952531571825602</v>
      </c>
      <c r="M8" s="27">
        <f t="shared" si="2"/>
        <v>4.95241055701112</v>
      </c>
      <c r="N8" s="22"/>
      <c r="O8" s="22"/>
      <c r="P8" s="22"/>
      <c r="Q8" s="22"/>
      <c r="R8" s="22"/>
      <c r="S8" s="22"/>
    </row>
    <row r="9" spans="1:19" ht="12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2"/>
      <c r="O9" s="22"/>
      <c r="P9" s="22"/>
      <c r="Q9" s="22"/>
      <c r="R9" s="22"/>
      <c r="S9" s="22"/>
    </row>
    <row r="10" spans="1:19" ht="12.75">
      <c r="A10" s="22" t="s">
        <v>129</v>
      </c>
      <c r="B10" s="26">
        <v>9439.75</v>
      </c>
      <c r="C10" s="26">
        <v>9709.5</v>
      </c>
      <c r="D10" s="26">
        <v>10060.7</v>
      </c>
      <c r="E10" s="26">
        <v>10414</v>
      </c>
      <c r="F10" s="26">
        <v>10759.525</v>
      </c>
      <c r="G10" s="26">
        <v>11101.825</v>
      </c>
      <c r="H10" s="26">
        <v>11445.975</v>
      </c>
      <c r="I10" s="26">
        <v>11800.85</v>
      </c>
      <c r="J10" s="26">
        <v>12166.55</v>
      </c>
      <c r="K10" s="26">
        <v>12543.85</v>
      </c>
      <c r="L10" s="26">
        <v>12932.775</v>
      </c>
      <c r="M10" s="26">
        <v>13333.925000000001</v>
      </c>
      <c r="N10" s="22"/>
      <c r="O10" s="22"/>
      <c r="P10" s="22"/>
      <c r="Q10" s="22"/>
      <c r="R10" s="22"/>
      <c r="S10" s="22"/>
    </row>
    <row r="11" spans="1:19" ht="12.75">
      <c r="A11" s="22" t="s">
        <v>130</v>
      </c>
      <c r="B11" s="23">
        <v>9519.4</v>
      </c>
      <c r="C11" s="23">
        <v>9840.2</v>
      </c>
      <c r="D11" s="27">
        <v>10194.5</v>
      </c>
      <c r="E11" s="27">
        <v>10543.7</v>
      </c>
      <c r="F11" s="27">
        <v>10888.9</v>
      </c>
      <c r="G11" s="27">
        <v>11229.3</v>
      </c>
      <c r="H11" s="27">
        <v>11577.4</v>
      </c>
      <c r="I11" s="27">
        <v>11936.3</v>
      </c>
      <c r="J11" s="27">
        <v>12306.3</v>
      </c>
      <c r="K11" s="27">
        <v>12688</v>
      </c>
      <c r="L11" s="27">
        <v>13081.4</v>
      </c>
      <c r="M11" s="27">
        <v>13486.9</v>
      </c>
      <c r="N11" s="22"/>
      <c r="O11" s="22"/>
      <c r="P11" s="22"/>
      <c r="Q11" s="22"/>
      <c r="R11" s="22"/>
      <c r="S11" s="22"/>
    </row>
    <row r="12" spans="1:19" ht="12.75">
      <c r="A12" s="22" t="s">
        <v>84</v>
      </c>
      <c r="B12" s="26">
        <v>2.4439609096483395</v>
      </c>
      <c r="C12" s="27">
        <f>100*C10/B10-100</f>
        <v>2.857596864323739</v>
      </c>
      <c r="D12" s="27">
        <f aca="true" t="shared" si="3" ref="D12:M12">100*D10/C10-100</f>
        <v>3.6170760595293387</v>
      </c>
      <c r="E12" s="27">
        <f t="shared" si="3"/>
        <v>3.511684077648667</v>
      </c>
      <c r="F12" s="27">
        <f t="shared" si="3"/>
        <v>3.317889379681205</v>
      </c>
      <c r="G12" s="27">
        <f t="shared" si="3"/>
        <v>3.1813672071954926</v>
      </c>
      <c r="H12" s="27">
        <f t="shared" si="3"/>
        <v>3.0999407755031143</v>
      </c>
      <c r="I12" s="27">
        <f t="shared" si="3"/>
        <v>3.100434869026003</v>
      </c>
      <c r="J12" s="27">
        <f t="shared" si="3"/>
        <v>3.0989293144137946</v>
      </c>
      <c r="K12" s="27">
        <f t="shared" si="3"/>
        <v>3.101125627232051</v>
      </c>
      <c r="L12" s="27">
        <f t="shared" si="3"/>
        <v>3.100523364038949</v>
      </c>
      <c r="M12" s="27">
        <f t="shared" si="3"/>
        <v>3.1018091631533053</v>
      </c>
      <c r="N12" s="22"/>
      <c r="O12" s="22"/>
      <c r="P12" s="22"/>
      <c r="Q12" s="22"/>
      <c r="R12" s="22"/>
      <c r="S12" s="22"/>
    </row>
    <row r="13" spans="1:19" ht="12.75">
      <c r="A13" s="22" t="s">
        <v>85</v>
      </c>
      <c r="B13" s="26">
        <v>2.9</v>
      </c>
      <c r="C13" s="27">
        <f aca="true" t="shared" si="4" ref="C13:M13">100*C11/B11-100</f>
        <v>3.3699602916150297</v>
      </c>
      <c r="D13" s="27">
        <f t="shared" si="4"/>
        <v>3.6005365744598663</v>
      </c>
      <c r="E13" s="27">
        <f t="shared" si="4"/>
        <v>3.425376428466336</v>
      </c>
      <c r="F13" s="27">
        <f t="shared" si="4"/>
        <v>3.273993000559571</v>
      </c>
      <c r="G13" s="27">
        <f t="shared" si="4"/>
        <v>3.12611925906198</v>
      </c>
      <c r="H13" s="27">
        <f t="shared" si="4"/>
        <v>3.0999260862208757</v>
      </c>
      <c r="I13" s="27">
        <f t="shared" si="4"/>
        <v>3.100005182510756</v>
      </c>
      <c r="J13" s="27">
        <f t="shared" si="4"/>
        <v>3.099788041520412</v>
      </c>
      <c r="K13" s="27">
        <f t="shared" si="4"/>
        <v>3.101663375669375</v>
      </c>
      <c r="L13" s="27">
        <f t="shared" si="4"/>
        <v>3.1005674653215607</v>
      </c>
      <c r="M13" s="27">
        <f t="shared" si="4"/>
        <v>3.099821120063609</v>
      </c>
      <c r="N13" s="22"/>
      <c r="O13" s="22"/>
      <c r="P13" s="22"/>
      <c r="Q13" s="22"/>
      <c r="R13" s="22"/>
      <c r="S13" s="22"/>
    </row>
    <row r="14" spans="1:19" ht="12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2"/>
      <c r="O14" s="22"/>
      <c r="P14" s="22"/>
      <c r="Q14" s="22"/>
      <c r="R14" s="22"/>
      <c r="S14" s="22"/>
    </row>
    <row r="15" spans="1:19" ht="12.75">
      <c r="A15" s="22" t="s">
        <v>125</v>
      </c>
      <c r="B15" s="26">
        <v>110.61</v>
      </c>
      <c r="C15" s="26">
        <v>112.0825</v>
      </c>
      <c r="D15" s="26">
        <v>113.7525</v>
      </c>
      <c r="E15" s="26">
        <v>115.5</v>
      </c>
      <c r="F15" s="26">
        <v>117.42</v>
      </c>
      <c r="G15" s="26">
        <v>119.44</v>
      </c>
      <c r="H15" s="26">
        <v>121.58</v>
      </c>
      <c r="I15" s="26">
        <v>123.765</v>
      </c>
      <c r="J15" s="26">
        <v>125.995</v>
      </c>
      <c r="K15" s="26">
        <v>128.2625</v>
      </c>
      <c r="L15" s="26">
        <v>130.5675</v>
      </c>
      <c r="M15" s="26">
        <v>132.91</v>
      </c>
      <c r="N15" s="22"/>
      <c r="O15" s="22"/>
      <c r="P15" s="22"/>
      <c r="Q15" s="22"/>
      <c r="R15" s="22"/>
      <c r="S15" s="22"/>
    </row>
    <row r="16" spans="1:19" ht="12.75">
      <c r="A16" s="22" t="s">
        <v>126</v>
      </c>
      <c r="B16" s="26">
        <v>111.07</v>
      </c>
      <c r="C16" s="27">
        <v>112.63</v>
      </c>
      <c r="D16" s="27">
        <v>114.35</v>
      </c>
      <c r="E16" s="27">
        <v>116.15</v>
      </c>
      <c r="F16" s="27">
        <v>118.12</v>
      </c>
      <c r="G16" s="27">
        <v>120.19</v>
      </c>
      <c r="H16" s="27">
        <v>122.35</v>
      </c>
      <c r="I16" s="27">
        <v>124.55</v>
      </c>
      <c r="J16" s="27">
        <v>126.79</v>
      </c>
      <c r="K16" s="27">
        <v>129.07</v>
      </c>
      <c r="L16" s="27">
        <v>131.39</v>
      </c>
      <c r="M16" s="27">
        <v>133.75</v>
      </c>
      <c r="N16" s="22"/>
      <c r="O16" s="22"/>
      <c r="P16" s="22"/>
      <c r="Q16" s="22"/>
      <c r="R16" s="22"/>
      <c r="S16" s="22"/>
    </row>
    <row r="17" spans="1:19" ht="12.75">
      <c r="A17" s="22" t="s">
        <v>80</v>
      </c>
      <c r="B17" s="23">
        <v>1.1</v>
      </c>
      <c r="C17" s="27">
        <f>100*C15/B15-100</f>
        <v>1.3312539553385818</v>
      </c>
      <c r="D17" s="27">
        <f aca="true" t="shared" si="5" ref="D17:M17">100*D15/C15-100</f>
        <v>1.489973903151693</v>
      </c>
      <c r="E17" s="27">
        <f t="shared" si="5"/>
        <v>1.5362299729676323</v>
      </c>
      <c r="F17" s="27">
        <f t="shared" si="5"/>
        <v>1.662337662337663</v>
      </c>
      <c r="G17" s="27">
        <f t="shared" si="5"/>
        <v>1.720320218020774</v>
      </c>
      <c r="H17" s="27">
        <f t="shared" si="5"/>
        <v>1.7916945746818556</v>
      </c>
      <c r="I17" s="27">
        <f t="shared" si="5"/>
        <v>1.7971705872676438</v>
      </c>
      <c r="J17" s="27">
        <f t="shared" si="5"/>
        <v>1.8018018018018012</v>
      </c>
      <c r="K17" s="27">
        <f t="shared" si="5"/>
        <v>1.7996745902615032</v>
      </c>
      <c r="L17" s="27">
        <f t="shared" si="5"/>
        <v>1.7970957996296733</v>
      </c>
      <c r="M17" s="27">
        <f t="shared" si="5"/>
        <v>1.7940911788921454</v>
      </c>
      <c r="N17" s="22"/>
      <c r="O17" s="22"/>
      <c r="P17" s="22"/>
      <c r="Q17" s="22"/>
      <c r="R17" s="22"/>
      <c r="S17" s="22"/>
    </row>
    <row r="18" spans="1:19" ht="12.75">
      <c r="A18" s="22" t="s">
        <v>88</v>
      </c>
      <c r="B18" s="26">
        <v>1.175077427582437</v>
      </c>
      <c r="C18" s="27">
        <f aca="true" t="shared" si="6" ref="C18:M18">100*C16/B16-100</f>
        <v>1.4045196722787523</v>
      </c>
      <c r="D18" s="27">
        <f t="shared" si="6"/>
        <v>1.5271242120216613</v>
      </c>
      <c r="E18" s="27">
        <f t="shared" si="6"/>
        <v>1.5741145605596927</v>
      </c>
      <c r="F18" s="27">
        <f t="shared" si="6"/>
        <v>1.6960826517434242</v>
      </c>
      <c r="G18" s="27">
        <f t="shared" si="6"/>
        <v>1.7524551303758784</v>
      </c>
      <c r="H18" s="27">
        <f t="shared" si="6"/>
        <v>1.7971545053665068</v>
      </c>
      <c r="I18" s="27">
        <f t="shared" si="6"/>
        <v>1.7981201471189223</v>
      </c>
      <c r="J18" s="27">
        <f t="shared" si="6"/>
        <v>1.7984745082296314</v>
      </c>
      <c r="K18" s="27">
        <f t="shared" si="6"/>
        <v>1.7982490732707532</v>
      </c>
      <c r="L18" s="27">
        <f t="shared" si="6"/>
        <v>1.7974742387851421</v>
      </c>
      <c r="M18" s="27">
        <f t="shared" si="6"/>
        <v>1.7961793134941928</v>
      </c>
      <c r="N18" s="22"/>
      <c r="O18" s="22"/>
      <c r="P18" s="22"/>
      <c r="Q18" s="22"/>
      <c r="R18" s="22"/>
      <c r="S18" s="22"/>
    </row>
    <row r="19" spans="1:19" ht="12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2"/>
      <c r="O19" s="22"/>
      <c r="P19" s="22"/>
      <c r="Q19" s="22"/>
      <c r="R19" s="22"/>
      <c r="S19" s="22"/>
    </row>
    <row r="20" spans="1:19" ht="12.75">
      <c r="A20" s="22" t="s">
        <v>118</v>
      </c>
      <c r="B20" s="26">
        <v>179.9025</v>
      </c>
      <c r="C20" s="26">
        <v>183.79</v>
      </c>
      <c r="D20" s="26">
        <v>187.5825</v>
      </c>
      <c r="E20" s="26">
        <v>191.5075</v>
      </c>
      <c r="F20" s="26">
        <v>195.6675</v>
      </c>
      <c r="G20" s="26">
        <v>199.9575</v>
      </c>
      <c r="H20" s="26">
        <v>204.4825</v>
      </c>
      <c r="I20" s="26">
        <v>209.185</v>
      </c>
      <c r="J20" s="26">
        <v>214</v>
      </c>
      <c r="K20" s="26">
        <v>218.925</v>
      </c>
      <c r="L20" s="26">
        <v>223.9675</v>
      </c>
      <c r="M20" s="26">
        <v>229.12</v>
      </c>
      <c r="N20" s="22"/>
      <c r="O20" s="22"/>
      <c r="P20" s="22"/>
      <c r="Q20" s="22"/>
      <c r="R20" s="28"/>
      <c r="S20" s="28"/>
    </row>
    <row r="21" spans="1:19" ht="12.75">
      <c r="A21" s="22" t="s">
        <v>131</v>
      </c>
      <c r="B21" s="26">
        <v>181.57</v>
      </c>
      <c r="C21" s="27">
        <v>185.17</v>
      </c>
      <c r="D21" s="27">
        <v>189.03</v>
      </c>
      <c r="E21" s="27">
        <v>193</v>
      </c>
      <c r="F21" s="27">
        <v>197.27</v>
      </c>
      <c r="G21" s="27">
        <v>201.6</v>
      </c>
      <c r="H21" s="27">
        <v>206.23</v>
      </c>
      <c r="I21" s="27">
        <v>210.97</v>
      </c>
      <c r="J21" s="27">
        <v>215.83</v>
      </c>
      <c r="K21" s="27">
        <v>220.8</v>
      </c>
      <c r="L21" s="27">
        <v>225.87</v>
      </c>
      <c r="M21" s="27">
        <v>231.07</v>
      </c>
      <c r="N21" s="22"/>
      <c r="O21" s="22"/>
      <c r="P21" s="22"/>
      <c r="Q21" s="22"/>
      <c r="R21" s="22"/>
      <c r="S21" s="22"/>
    </row>
    <row r="22" spans="1:19" ht="12.75">
      <c r="A22" s="22" t="s">
        <v>102</v>
      </c>
      <c r="B22" s="26">
        <v>1.6</v>
      </c>
      <c r="C22" s="27">
        <f aca="true" t="shared" si="7" ref="C22:M22">100*C20/B20-100</f>
        <v>2.1608927057711753</v>
      </c>
      <c r="D22" s="27">
        <f t="shared" si="7"/>
        <v>2.0634963817400376</v>
      </c>
      <c r="E22" s="27">
        <f t="shared" si="7"/>
        <v>2.0924126717577565</v>
      </c>
      <c r="F22" s="27">
        <f t="shared" si="7"/>
        <v>2.172238685168992</v>
      </c>
      <c r="G22" s="27">
        <f t="shared" si="7"/>
        <v>2.192494921231173</v>
      </c>
      <c r="H22" s="27">
        <f t="shared" si="7"/>
        <v>2.26298088343772</v>
      </c>
      <c r="I22" s="27">
        <f t="shared" si="7"/>
        <v>2.2997077989559074</v>
      </c>
      <c r="J22" s="27">
        <f t="shared" si="7"/>
        <v>2.3017902813299287</v>
      </c>
      <c r="K22" s="27">
        <f t="shared" si="7"/>
        <v>2.3014018691588802</v>
      </c>
      <c r="L22" s="27">
        <f t="shared" si="7"/>
        <v>2.3033002169692764</v>
      </c>
      <c r="M22" s="27">
        <f t="shared" si="7"/>
        <v>2.3005570004576583</v>
      </c>
      <c r="N22" s="22"/>
      <c r="O22" s="22"/>
      <c r="P22" s="22"/>
      <c r="Q22" s="22"/>
      <c r="R22" s="22"/>
      <c r="S22" s="22"/>
    </row>
    <row r="23" spans="1:19" ht="12.75">
      <c r="A23" s="22" t="s">
        <v>128</v>
      </c>
      <c r="B23" s="26">
        <v>2.3</v>
      </c>
      <c r="C23" s="27">
        <f aca="true" t="shared" si="8" ref="C23:M23">100*C21/B21-100</f>
        <v>1.9827063942281313</v>
      </c>
      <c r="D23" s="27">
        <f t="shared" si="8"/>
        <v>2.084570934816668</v>
      </c>
      <c r="E23" s="27">
        <f t="shared" si="8"/>
        <v>2.100195736126537</v>
      </c>
      <c r="F23" s="27">
        <f t="shared" si="8"/>
        <v>2.212435233160619</v>
      </c>
      <c r="G23" s="27">
        <f t="shared" si="8"/>
        <v>2.1949612206620372</v>
      </c>
      <c r="H23" s="27">
        <f t="shared" si="8"/>
        <v>2.2966269841269877</v>
      </c>
      <c r="I23" s="27">
        <f t="shared" si="8"/>
        <v>2.2984046937884983</v>
      </c>
      <c r="J23" s="27">
        <f t="shared" si="8"/>
        <v>2.3036450680191507</v>
      </c>
      <c r="K23" s="27">
        <f t="shared" si="8"/>
        <v>2.3027382662280473</v>
      </c>
      <c r="L23" s="27">
        <f t="shared" si="8"/>
        <v>2.296195652173907</v>
      </c>
      <c r="M23" s="27">
        <f t="shared" si="8"/>
        <v>2.3022092354008947</v>
      </c>
      <c r="N23" s="22"/>
      <c r="O23" s="22"/>
      <c r="P23" s="22"/>
      <c r="Q23" s="22"/>
      <c r="R23" s="22"/>
      <c r="S23" s="22"/>
    </row>
    <row r="24" spans="1:19" ht="12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2"/>
      <c r="O24" s="22"/>
      <c r="P24" s="22"/>
      <c r="Q24" s="22"/>
      <c r="R24" s="22"/>
      <c r="S24" s="22"/>
    </row>
    <row r="25" spans="1:19" ht="12.75">
      <c r="A25" s="22" t="s">
        <v>120</v>
      </c>
      <c r="B25" s="26">
        <v>5.75</v>
      </c>
      <c r="C25" s="26">
        <v>5.725</v>
      </c>
      <c r="D25" s="26">
        <v>5.45</v>
      </c>
      <c r="E25" s="26">
        <v>5.2</v>
      </c>
      <c r="F25" s="26">
        <v>5.1</v>
      </c>
      <c r="G25" s="26">
        <v>5.1</v>
      </c>
      <c r="H25" s="26">
        <v>5.1</v>
      </c>
      <c r="I25" s="26">
        <v>5.1</v>
      </c>
      <c r="J25" s="26">
        <v>5.1</v>
      </c>
      <c r="K25" s="26">
        <v>5.1</v>
      </c>
      <c r="L25" s="26">
        <v>5.1</v>
      </c>
      <c r="M25" s="26">
        <v>5.1</v>
      </c>
      <c r="N25" s="22"/>
      <c r="O25" s="22"/>
      <c r="P25" s="22"/>
      <c r="Q25" s="22"/>
      <c r="R25" s="22"/>
      <c r="S25" s="22"/>
    </row>
    <row r="26" spans="1:19" ht="12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2"/>
      <c r="O26" s="22"/>
      <c r="P26" s="22"/>
      <c r="Q26" s="22"/>
      <c r="R26" s="22"/>
      <c r="S26" s="22"/>
    </row>
    <row r="27" spans="1:19" ht="12.75">
      <c r="A27" s="31" t="s">
        <v>155</v>
      </c>
      <c r="B27" s="26">
        <v>2412.65</v>
      </c>
      <c r="C27" s="26">
        <v>2435.925</v>
      </c>
      <c r="D27" s="26">
        <v>2536.45</v>
      </c>
      <c r="E27" s="26">
        <v>2592.5</v>
      </c>
      <c r="F27" s="26">
        <v>2667.0250000000005</v>
      </c>
      <c r="G27" s="26">
        <v>2756.2250000000004</v>
      </c>
      <c r="H27" s="26">
        <v>2862.25</v>
      </c>
      <c r="I27" s="26">
        <v>2987.3</v>
      </c>
      <c r="J27" s="26">
        <v>3121.25</v>
      </c>
      <c r="K27" s="26">
        <v>3246.35</v>
      </c>
      <c r="L27" s="26">
        <v>3375.875</v>
      </c>
      <c r="M27" s="26">
        <v>3532.65</v>
      </c>
      <c r="N27" s="22"/>
      <c r="O27" s="22"/>
      <c r="P27" s="22"/>
      <c r="Q27" s="22"/>
      <c r="R27" s="22"/>
      <c r="S27" s="22"/>
    </row>
    <row r="28" spans="1:19" ht="12.75">
      <c r="A28" s="31" t="s">
        <v>148</v>
      </c>
      <c r="B28" s="26">
        <v>5021.025</v>
      </c>
      <c r="C28" s="26">
        <v>5275.4</v>
      </c>
      <c r="D28" s="26">
        <v>5574.75</v>
      </c>
      <c r="E28" s="26">
        <v>5869.975</v>
      </c>
      <c r="F28" s="26">
        <v>6159.375</v>
      </c>
      <c r="G28" s="26">
        <v>6449.85</v>
      </c>
      <c r="H28" s="26">
        <v>6757.25</v>
      </c>
      <c r="I28" s="26">
        <v>7073.674999999999</v>
      </c>
      <c r="J28" s="26">
        <v>7406.725</v>
      </c>
      <c r="K28" s="26">
        <v>7758.75</v>
      </c>
      <c r="L28" s="26">
        <v>8126.725</v>
      </c>
      <c r="M28" s="26">
        <v>8503.15</v>
      </c>
      <c r="N28" s="22"/>
      <c r="O28" s="22"/>
      <c r="P28" s="22"/>
      <c r="Q28" s="22"/>
      <c r="R28" s="22"/>
      <c r="S28" s="22"/>
    </row>
    <row r="29" spans="1:19" ht="12.75">
      <c r="A29" s="31" t="s">
        <v>149</v>
      </c>
      <c r="B29" s="26">
        <v>659</v>
      </c>
      <c r="C29" s="26">
        <v>770.775</v>
      </c>
      <c r="D29" s="26">
        <v>829.75</v>
      </c>
      <c r="E29" s="26">
        <v>1069.475</v>
      </c>
      <c r="F29" s="26">
        <v>1069.2</v>
      </c>
      <c r="G29" s="26">
        <v>1084.875</v>
      </c>
      <c r="H29" s="26">
        <v>1120.175</v>
      </c>
      <c r="I29" s="26">
        <v>1164.275</v>
      </c>
      <c r="J29" s="26">
        <v>1215.275</v>
      </c>
      <c r="K29" s="26">
        <v>1257.575</v>
      </c>
      <c r="L29" s="26">
        <v>1320.325</v>
      </c>
      <c r="M29" s="26">
        <v>1385</v>
      </c>
      <c r="N29" s="22"/>
      <c r="O29" s="22"/>
      <c r="P29" s="22"/>
      <c r="Q29" s="22"/>
      <c r="R29" s="22"/>
      <c r="S29" s="22"/>
    </row>
    <row r="30" spans="1:19" ht="12.75">
      <c r="A30" s="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2"/>
      <c r="O30" s="22"/>
      <c r="P30" s="22"/>
      <c r="Q30" s="22"/>
      <c r="R30" s="22"/>
      <c r="S30" s="22"/>
    </row>
    <row r="31" spans="1:19" ht="12.75">
      <c r="A31" s="41" t="s">
        <v>103</v>
      </c>
      <c r="B31" s="26">
        <v>1.6075</v>
      </c>
      <c r="C31" s="26">
        <v>1.5525</v>
      </c>
      <c r="D31" s="26">
        <v>3.255</v>
      </c>
      <c r="E31" s="26">
        <v>4.0375</v>
      </c>
      <c r="F31" s="26">
        <v>4.17</v>
      </c>
      <c r="G31" s="26">
        <v>4.2</v>
      </c>
      <c r="H31" s="26">
        <v>4.29</v>
      </c>
      <c r="I31" s="26">
        <v>4.29</v>
      </c>
      <c r="J31" s="26">
        <v>4.29</v>
      </c>
      <c r="K31" s="26">
        <v>4.29</v>
      </c>
      <c r="L31" s="26">
        <v>4.29</v>
      </c>
      <c r="M31" s="26">
        <v>4.29</v>
      </c>
      <c r="N31" s="22"/>
      <c r="O31" s="22"/>
      <c r="P31" s="22"/>
      <c r="Q31" s="22"/>
      <c r="R31" s="22"/>
      <c r="S31" s="22"/>
    </row>
    <row r="32" spans="1:19" ht="12.75">
      <c r="A32" s="41" t="s">
        <v>151</v>
      </c>
      <c r="B32" s="27">
        <v>4.6225</v>
      </c>
      <c r="C32" s="27">
        <v>4.225</v>
      </c>
      <c r="D32" s="27">
        <v>4.975</v>
      </c>
      <c r="E32" s="27">
        <v>5.275</v>
      </c>
      <c r="F32" s="27">
        <v>5.4</v>
      </c>
      <c r="G32" s="27">
        <v>5.5</v>
      </c>
      <c r="H32" s="27">
        <v>5.6</v>
      </c>
      <c r="I32" s="27">
        <v>5.6</v>
      </c>
      <c r="J32" s="27">
        <v>5.6</v>
      </c>
      <c r="K32" s="27">
        <v>5.6</v>
      </c>
      <c r="L32" s="27">
        <v>5.6</v>
      </c>
      <c r="M32" s="27">
        <v>5.6</v>
      </c>
      <c r="N32" s="22"/>
      <c r="O32" s="22"/>
      <c r="P32" s="22"/>
      <c r="Q32" s="22"/>
      <c r="R32" s="22"/>
      <c r="S32" s="22"/>
    </row>
    <row r="33" spans="1:19" ht="12.75">
      <c r="A33" s="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2"/>
      <c r="O33" s="22"/>
      <c r="P33" s="22"/>
      <c r="Q33" s="22"/>
      <c r="R33" s="22"/>
      <c r="S33" s="22"/>
    </row>
    <row r="34" spans="1:19" ht="12.75">
      <c r="A34" s="2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2"/>
      <c r="O34" s="22"/>
      <c r="P34" s="22"/>
      <c r="Q34" s="22"/>
      <c r="R34" s="22"/>
      <c r="S34" s="22"/>
    </row>
    <row r="35" spans="1:19" ht="12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2"/>
      <c r="O35" s="22"/>
      <c r="P35" s="22"/>
      <c r="Q35" s="22"/>
      <c r="R35" s="22"/>
      <c r="S35" s="22"/>
    </row>
    <row r="36" spans="1:19" ht="12.7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2"/>
      <c r="O36" s="22"/>
      <c r="P36" s="22"/>
      <c r="Q36" s="22"/>
      <c r="R36" s="22"/>
      <c r="S36" s="22"/>
    </row>
    <row r="37" spans="1:19" ht="12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2"/>
      <c r="O37" s="22"/>
      <c r="P37" s="22"/>
      <c r="Q37" s="22"/>
      <c r="R37" s="22"/>
      <c r="S37" s="22"/>
    </row>
    <row r="38" spans="1:19" ht="12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2"/>
      <c r="O38" s="22"/>
      <c r="P38" s="22"/>
      <c r="Q38" s="22"/>
      <c r="R38" s="22"/>
      <c r="S38" s="22"/>
    </row>
    <row r="39" spans="1:19" ht="12.7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2"/>
      <c r="O39" s="22"/>
      <c r="P39" s="22"/>
      <c r="Q39" s="22"/>
      <c r="R39" s="22"/>
      <c r="S39" s="22"/>
    </row>
    <row r="40" spans="1:19" ht="12.7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2"/>
      <c r="O40" s="22"/>
      <c r="P40" s="22"/>
      <c r="Q40" s="22"/>
      <c r="R40" s="22"/>
      <c r="S40" s="22"/>
    </row>
    <row r="41" spans="1:19" ht="12.75">
      <c r="A41" s="2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2"/>
      <c r="O41" s="22"/>
      <c r="P41" s="22"/>
      <c r="Q41" s="22"/>
      <c r="R41" s="22"/>
      <c r="S41" s="22"/>
    </row>
    <row r="42" spans="1:19" ht="12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2"/>
      <c r="O42" s="22"/>
      <c r="P42" s="22"/>
      <c r="Q42" s="22"/>
      <c r="R42" s="22"/>
      <c r="S42" s="22"/>
    </row>
    <row r="43" spans="1:19" ht="12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2"/>
      <c r="P43" s="22"/>
      <c r="Q43" s="22"/>
      <c r="R43" s="22"/>
      <c r="S43" s="22"/>
    </row>
    <row r="44" spans="1:19" ht="12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2"/>
      <c r="O44" s="22"/>
      <c r="P44" s="22"/>
      <c r="Q44" s="22"/>
      <c r="R44" s="22"/>
      <c r="S44" s="22"/>
    </row>
    <row r="45" spans="1:19" ht="12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2"/>
      <c r="O45" s="22"/>
      <c r="P45" s="22"/>
      <c r="Q45" s="22"/>
      <c r="R45" s="22"/>
      <c r="S45" s="22"/>
    </row>
    <row r="46" spans="1:19" ht="12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2"/>
      <c r="O46" s="22"/>
      <c r="P46" s="22"/>
      <c r="Q46" s="22"/>
      <c r="R46" s="22"/>
      <c r="S46" s="22"/>
    </row>
    <row r="47" spans="1:19" ht="12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2"/>
      <c r="O47" s="22"/>
      <c r="P47" s="22"/>
      <c r="Q47" s="22"/>
      <c r="R47" s="22"/>
      <c r="S47" s="22"/>
    </row>
    <row r="48" spans="1:19" ht="12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2"/>
      <c r="O48" s="22"/>
      <c r="P48" s="22"/>
      <c r="Q48" s="22"/>
      <c r="R48" s="22"/>
      <c r="S48" s="22"/>
    </row>
    <row r="49" spans="1:19" ht="12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2"/>
      <c r="O49" s="22"/>
      <c r="P49" s="22"/>
      <c r="Q49" s="22"/>
      <c r="R49" s="22"/>
      <c r="S49" s="22"/>
    </row>
    <row r="50" spans="1:19" ht="12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2"/>
      <c r="O50" s="22"/>
      <c r="P50" s="22"/>
      <c r="Q50" s="22"/>
      <c r="R50" s="22"/>
      <c r="S50" s="22"/>
    </row>
    <row r="51" spans="1:19" ht="12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2"/>
      <c r="O51" s="22"/>
      <c r="P51" s="22"/>
      <c r="Q51" s="22"/>
      <c r="R51" s="22"/>
      <c r="S51" s="22"/>
    </row>
    <row r="52" spans="1:19" ht="12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2"/>
      <c r="O52" s="22"/>
      <c r="P52" s="22"/>
      <c r="Q52" s="22"/>
      <c r="R52" s="22"/>
      <c r="S52" s="22"/>
    </row>
    <row r="53" spans="2:13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2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0.77734375" style="23" customWidth="1"/>
    <col min="2" max="13" width="8.77734375" style="23" customWidth="1"/>
    <col min="14" max="16384" width="8.88671875" style="23" customWidth="1"/>
  </cols>
  <sheetData>
    <row r="1" ht="12.75">
      <c r="A1" s="29" t="s">
        <v>140</v>
      </c>
    </row>
    <row r="3" spans="1:13" ht="12.75">
      <c r="A3" s="24" t="s">
        <v>61</v>
      </c>
      <c r="B3" s="25">
        <v>2003</v>
      </c>
      <c r="C3" s="25">
        <f>1+B3</f>
        <v>2004</v>
      </c>
      <c r="D3" s="25">
        <f aca="true" t="shared" si="0" ref="D3:M3">1+C3</f>
        <v>2005</v>
      </c>
      <c r="E3" s="25">
        <f t="shared" si="0"/>
        <v>2006</v>
      </c>
      <c r="F3" s="25">
        <f t="shared" si="0"/>
        <v>2007</v>
      </c>
      <c r="G3" s="25">
        <f t="shared" si="0"/>
        <v>2008</v>
      </c>
      <c r="H3" s="25">
        <f t="shared" si="0"/>
        <v>2009</v>
      </c>
      <c r="I3" s="25">
        <f t="shared" si="0"/>
        <v>2010</v>
      </c>
      <c r="J3" s="25">
        <f t="shared" si="0"/>
        <v>2011</v>
      </c>
      <c r="K3" s="25">
        <f t="shared" si="0"/>
        <v>2012</v>
      </c>
      <c r="L3" s="25">
        <f t="shared" si="0"/>
        <v>2013</v>
      </c>
      <c r="M3" s="25">
        <f t="shared" si="0"/>
        <v>2014</v>
      </c>
    </row>
    <row r="4" spans="1:1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2" t="s">
        <v>127</v>
      </c>
      <c r="B5" s="57">
        <v>10983.8</v>
      </c>
      <c r="C5" s="57">
        <v>11611.875</v>
      </c>
      <c r="D5" s="57">
        <v>12186.65</v>
      </c>
      <c r="E5" s="57">
        <v>12795.9</v>
      </c>
      <c r="F5" s="57">
        <v>13448.6</v>
      </c>
      <c r="G5" s="57">
        <v>14151.1</v>
      </c>
      <c r="H5" s="57">
        <v>14889.525000000001</v>
      </c>
      <c r="I5" s="57">
        <v>15657.25</v>
      </c>
      <c r="J5" s="57">
        <v>16463.2</v>
      </c>
      <c r="K5" s="57">
        <v>17310.3</v>
      </c>
      <c r="L5" s="57">
        <v>18201.524999999998</v>
      </c>
      <c r="M5" s="57">
        <v>19137.9</v>
      </c>
    </row>
    <row r="6" spans="1:13" ht="12.75">
      <c r="A6" s="22" t="s">
        <v>110</v>
      </c>
      <c r="B6" s="57">
        <v>11245.7</v>
      </c>
      <c r="C6" s="51">
        <v>11829.3</v>
      </c>
      <c r="D6" s="51">
        <v>12406.5</v>
      </c>
      <c r="E6" s="51">
        <v>13025.6</v>
      </c>
      <c r="F6" s="51">
        <v>13703.7</v>
      </c>
      <c r="G6" s="51">
        <v>14417.8</v>
      </c>
      <c r="H6" s="51">
        <v>15169.3</v>
      </c>
      <c r="I6" s="51">
        <v>15946.8</v>
      </c>
      <c r="J6" s="51">
        <v>16768.4</v>
      </c>
      <c r="K6" s="51">
        <v>17630.9</v>
      </c>
      <c r="L6" s="51">
        <v>18539.2</v>
      </c>
      <c r="M6" s="51">
        <v>19493.3</v>
      </c>
    </row>
    <row r="7" spans="1:13" ht="12.75">
      <c r="A7" s="22" t="s">
        <v>80</v>
      </c>
      <c r="B7" s="55">
        <v>4.799001986961882</v>
      </c>
      <c r="C7" s="55">
        <v>5.7181940676268805</v>
      </c>
      <c r="D7" s="55">
        <v>4.949889660369222</v>
      </c>
      <c r="E7" s="55">
        <v>4.999323029708735</v>
      </c>
      <c r="F7" s="55">
        <v>5.100852616853824</v>
      </c>
      <c r="G7" s="55">
        <v>5.223592046755798</v>
      </c>
      <c r="H7" s="55">
        <v>5.218145585855538</v>
      </c>
      <c r="I7" s="55">
        <v>5.156141649918311</v>
      </c>
      <c r="J7" s="55">
        <v>5.147455651535204</v>
      </c>
      <c r="K7" s="55">
        <v>5.14541522911709</v>
      </c>
      <c r="L7" s="55">
        <v>5.148524289007095</v>
      </c>
      <c r="M7" s="55">
        <v>5.144486519673519</v>
      </c>
    </row>
    <row r="8" spans="1:13" ht="12.75">
      <c r="A8" s="22" t="s">
        <v>81</v>
      </c>
      <c r="B8" s="55">
        <v>5.85483400321921</v>
      </c>
      <c r="C8" s="47">
        <v>5.18953911272753</v>
      </c>
      <c r="D8" s="47">
        <v>4.879409601582523</v>
      </c>
      <c r="E8" s="47">
        <v>4.9901261435537805</v>
      </c>
      <c r="F8" s="47">
        <v>5.205902223314084</v>
      </c>
      <c r="G8" s="47">
        <v>5.211001408378749</v>
      </c>
      <c r="H8" s="47">
        <v>5.212307009391168</v>
      </c>
      <c r="I8" s="47">
        <v>5.125483707224461</v>
      </c>
      <c r="J8" s="47">
        <v>5.152130835026483</v>
      </c>
      <c r="K8" s="47">
        <v>5.143603444574325</v>
      </c>
      <c r="L8" s="47">
        <v>5.151750619650713</v>
      </c>
      <c r="M8" s="47">
        <v>5.1463925088461195</v>
      </c>
    </row>
    <row r="9" spans="1:13" ht="12.75">
      <c r="A9" s="22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>
      <c r="A10" s="22" t="s">
        <v>129</v>
      </c>
      <c r="B10" s="57">
        <v>10397.074999999999</v>
      </c>
      <c r="C10" s="57">
        <v>10857.975</v>
      </c>
      <c r="D10" s="57">
        <v>11248.05</v>
      </c>
      <c r="E10" s="57">
        <v>11630.425000000001</v>
      </c>
      <c r="F10" s="57">
        <v>12017.175</v>
      </c>
      <c r="G10" s="57">
        <v>12401.05</v>
      </c>
      <c r="H10" s="57">
        <v>12788.175</v>
      </c>
      <c r="I10" s="57">
        <v>13185.05</v>
      </c>
      <c r="J10" s="57">
        <v>13593.725000000002</v>
      </c>
      <c r="K10" s="57">
        <v>14015.075</v>
      </c>
      <c r="L10" s="57">
        <v>14449.35</v>
      </c>
      <c r="M10" s="57">
        <v>14897.224999999999</v>
      </c>
    </row>
    <row r="11" spans="1:13" ht="12.75">
      <c r="A11" s="22" t="s">
        <v>130</v>
      </c>
      <c r="B11" s="57">
        <v>10596.5</v>
      </c>
      <c r="C11" s="57">
        <v>11016.4</v>
      </c>
      <c r="D11" s="57">
        <v>11393.5</v>
      </c>
      <c r="E11" s="57">
        <v>11772.4</v>
      </c>
      <c r="F11" s="57">
        <v>12164</v>
      </c>
      <c r="G11" s="57">
        <v>12544.7</v>
      </c>
      <c r="H11" s="57">
        <v>12935.8</v>
      </c>
      <c r="I11" s="57">
        <v>13336.4</v>
      </c>
      <c r="J11" s="57">
        <v>13749.8</v>
      </c>
      <c r="K11" s="57">
        <v>14175.9</v>
      </c>
      <c r="L11" s="57">
        <v>14615.1</v>
      </c>
      <c r="M11" s="57">
        <v>15068.2</v>
      </c>
    </row>
    <row r="12" spans="1:13" ht="12.75">
      <c r="A12" s="22" t="s">
        <v>84</v>
      </c>
      <c r="B12" s="55">
        <v>3.114385032306699</v>
      </c>
      <c r="C12" s="55">
        <v>4.432977544165073</v>
      </c>
      <c r="D12" s="55">
        <v>3.59252070482754</v>
      </c>
      <c r="E12" s="55">
        <v>3.399478131765088</v>
      </c>
      <c r="F12" s="55">
        <v>3.325329899810181</v>
      </c>
      <c r="G12" s="55">
        <v>3.1943863678443485</v>
      </c>
      <c r="H12" s="55">
        <v>3.121711467980526</v>
      </c>
      <c r="I12" s="55">
        <v>3.1034529946611045</v>
      </c>
      <c r="J12" s="55">
        <v>3.09953318341607</v>
      </c>
      <c r="K12" s="55">
        <v>3.0995919072954514</v>
      </c>
      <c r="L12" s="55">
        <v>3.098627727643266</v>
      </c>
      <c r="M12" s="55">
        <v>3.099620398149394</v>
      </c>
    </row>
    <row r="13" spans="1:13" ht="12.75">
      <c r="A13" s="22" t="s">
        <v>85</v>
      </c>
      <c r="B13" s="55">
        <v>4.2880481851822765</v>
      </c>
      <c r="C13" s="47">
        <v>3.9626291700089666</v>
      </c>
      <c r="D13" s="47">
        <v>3.423078319596243</v>
      </c>
      <c r="E13" s="47">
        <v>3.325580374775086</v>
      </c>
      <c r="F13" s="47">
        <v>3.3264245183649876</v>
      </c>
      <c r="G13" s="47">
        <v>3.129727063465964</v>
      </c>
      <c r="H13" s="47">
        <v>3.117651279026191</v>
      </c>
      <c r="I13" s="47">
        <v>3.0968320474961075</v>
      </c>
      <c r="J13" s="47">
        <v>3.0997870489787402</v>
      </c>
      <c r="K13" s="47">
        <v>3.098954166606063</v>
      </c>
      <c r="L13" s="47">
        <v>3.09821598628659</v>
      </c>
      <c r="M13" s="47">
        <v>3.1002182674083656</v>
      </c>
    </row>
    <row r="14" spans="1:13" ht="12.75">
      <c r="A14" s="2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2.75">
      <c r="A15" s="22" t="s">
        <v>125</v>
      </c>
      <c r="B15" s="55">
        <v>105.654775</v>
      </c>
      <c r="C15" s="55">
        <v>106.95935</v>
      </c>
      <c r="D15" s="55">
        <v>108.36055</v>
      </c>
      <c r="E15" s="55">
        <v>110.03675000000001</v>
      </c>
      <c r="F15" s="55">
        <v>111.92637500000001</v>
      </c>
      <c r="G15" s="55">
        <v>114.12662499999999</v>
      </c>
      <c r="H15" s="55">
        <v>116.44682499999999</v>
      </c>
      <c r="I15" s="55">
        <v>118.765175</v>
      </c>
      <c r="J15" s="55">
        <v>121.123875</v>
      </c>
      <c r="K15" s="55">
        <v>123.527025</v>
      </c>
      <c r="L15" s="55">
        <v>125.9833</v>
      </c>
      <c r="M15" s="55">
        <v>128.48197499999998</v>
      </c>
    </row>
    <row r="16" spans="1:13" ht="12.75">
      <c r="A16" s="22" t="s">
        <v>126</v>
      </c>
      <c r="B16" s="55">
        <v>106.1461</v>
      </c>
      <c r="C16" s="47">
        <v>107.3986</v>
      </c>
      <c r="D16" s="47">
        <v>108.9112</v>
      </c>
      <c r="E16" s="47">
        <v>110.6654</v>
      </c>
      <c r="F16" s="47">
        <v>112.6772</v>
      </c>
      <c r="G16" s="47">
        <v>114.9514</v>
      </c>
      <c r="H16" s="47">
        <v>117.2868</v>
      </c>
      <c r="I16" s="47">
        <v>119.5942</v>
      </c>
      <c r="J16" s="47">
        <v>121.9751</v>
      </c>
      <c r="K16" s="47">
        <v>124.3929</v>
      </c>
      <c r="L16" s="47">
        <v>126.8705</v>
      </c>
      <c r="M16" s="47">
        <v>129.3892</v>
      </c>
    </row>
    <row r="17" spans="1:13" ht="12.75">
      <c r="A17" s="22" t="s">
        <v>80</v>
      </c>
      <c r="B17" s="55">
        <v>1.640972977133015</v>
      </c>
      <c r="C17" s="55">
        <v>1.2347525230165912</v>
      </c>
      <c r="D17" s="55">
        <v>1.310030399399409</v>
      </c>
      <c r="E17" s="55">
        <v>1.546872916388864</v>
      </c>
      <c r="F17" s="55">
        <v>1.7172671857356603</v>
      </c>
      <c r="G17" s="55">
        <v>1.965801179570037</v>
      </c>
      <c r="H17" s="55">
        <v>2.0330050065004546</v>
      </c>
      <c r="I17" s="55">
        <v>1.9909087259356362</v>
      </c>
      <c r="J17" s="55">
        <v>1.986019891773827</v>
      </c>
      <c r="K17" s="55">
        <v>1.9840431954476268</v>
      </c>
      <c r="L17" s="55">
        <v>1.9884515149620086</v>
      </c>
      <c r="M17" s="55">
        <v>1.9833382678497768</v>
      </c>
    </row>
    <row r="18" spans="1:13" ht="12.75">
      <c r="A18" s="22" t="s">
        <v>88</v>
      </c>
      <c r="B18" s="55">
        <v>1.5062493425519534</v>
      </c>
      <c r="C18" s="47">
        <v>1.1799774084963985</v>
      </c>
      <c r="D18" s="47">
        <v>1.4083982472769492</v>
      </c>
      <c r="E18" s="47">
        <v>1.6106699770088113</v>
      </c>
      <c r="F18" s="47">
        <v>1.8179123736958331</v>
      </c>
      <c r="G18" s="47">
        <v>2.0183320139300633</v>
      </c>
      <c r="H18" s="47">
        <v>2.0316411979323448</v>
      </c>
      <c r="I18" s="47">
        <v>1.9673143098797112</v>
      </c>
      <c r="J18" s="47">
        <v>1.9908156081147723</v>
      </c>
      <c r="K18" s="47">
        <v>1.982207844059971</v>
      </c>
      <c r="L18" s="47">
        <v>1.9917535486350175</v>
      </c>
      <c r="M18" s="47">
        <v>1.9852526789127296</v>
      </c>
    </row>
    <row r="19" spans="1:13" ht="12.75">
      <c r="A19" s="2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.75">
      <c r="A20" s="22" t="s">
        <v>118</v>
      </c>
      <c r="B20" s="55">
        <v>184.0075</v>
      </c>
      <c r="C20" s="55">
        <v>186.6</v>
      </c>
      <c r="D20" s="55">
        <v>189.375</v>
      </c>
      <c r="E20" s="55">
        <v>192.7825</v>
      </c>
      <c r="F20" s="55">
        <v>196.8175</v>
      </c>
      <c r="G20" s="55">
        <v>201.525</v>
      </c>
      <c r="H20" s="55">
        <v>206.55</v>
      </c>
      <c r="I20" s="55">
        <v>211.72</v>
      </c>
      <c r="J20" s="55">
        <v>217.0075</v>
      </c>
      <c r="K20" s="55">
        <v>222.425</v>
      </c>
      <c r="L20" s="55">
        <v>228</v>
      </c>
      <c r="M20" s="55">
        <v>233.6925</v>
      </c>
    </row>
    <row r="21" spans="1:13" ht="12.75">
      <c r="A21" s="22" t="s">
        <v>131</v>
      </c>
      <c r="B21" s="55">
        <v>185.03</v>
      </c>
      <c r="C21" s="47">
        <v>187.57</v>
      </c>
      <c r="D21" s="47">
        <v>190.53</v>
      </c>
      <c r="E21" s="47">
        <v>194.2</v>
      </c>
      <c r="F21" s="47">
        <v>198.47</v>
      </c>
      <c r="G21" s="47">
        <v>203.4</v>
      </c>
      <c r="H21" s="47">
        <v>208.47</v>
      </c>
      <c r="I21" s="47">
        <v>213.67</v>
      </c>
      <c r="J21" s="47">
        <v>219.03</v>
      </c>
      <c r="K21" s="47">
        <v>224.5</v>
      </c>
      <c r="L21" s="47">
        <v>230.1</v>
      </c>
      <c r="M21" s="47">
        <v>235.87</v>
      </c>
    </row>
    <row r="22" spans="1:13" ht="12.75">
      <c r="A22" s="22" t="s">
        <v>102</v>
      </c>
      <c r="B22" s="55">
        <v>2.3073822331568072</v>
      </c>
      <c r="C22" s="55">
        <v>1.4089099629090995</v>
      </c>
      <c r="D22" s="55">
        <v>1.4871382636656216</v>
      </c>
      <c r="E22" s="55">
        <v>1.7993399339934157</v>
      </c>
      <c r="F22" s="55">
        <v>2.093032303243292</v>
      </c>
      <c r="G22" s="55">
        <v>2.3918096713960724</v>
      </c>
      <c r="H22" s="55">
        <v>2.4934871604019415</v>
      </c>
      <c r="I22" s="55">
        <v>2.503025901718714</v>
      </c>
      <c r="J22" s="55">
        <v>2.4974022293595244</v>
      </c>
      <c r="K22" s="55">
        <v>2.4964574957086816</v>
      </c>
      <c r="L22" s="55">
        <v>2.5064628526469734</v>
      </c>
      <c r="M22" s="55">
        <v>2.4967105263157707</v>
      </c>
    </row>
    <row r="23" spans="1:13" ht="12.75">
      <c r="A23" s="22" t="s">
        <v>128</v>
      </c>
      <c r="B23" s="55">
        <v>2.001102535832416</v>
      </c>
      <c r="C23" s="47">
        <v>1.3727503648057109</v>
      </c>
      <c r="D23" s="47">
        <v>1.5780775177267259</v>
      </c>
      <c r="E23" s="47">
        <v>1.9262058468482621</v>
      </c>
      <c r="F23" s="47">
        <v>2.198764160659124</v>
      </c>
      <c r="G23" s="47">
        <v>2.484002620043327</v>
      </c>
      <c r="H23" s="47">
        <v>2.4926253687315665</v>
      </c>
      <c r="I23" s="47">
        <v>2.4943636974144994</v>
      </c>
      <c r="J23" s="47">
        <v>2.5085412084054894</v>
      </c>
      <c r="K23" s="47">
        <v>2.497374788841711</v>
      </c>
      <c r="L23" s="47">
        <v>2.494432071269486</v>
      </c>
      <c r="M23" s="47">
        <v>2.5076053889613235</v>
      </c>
    </row>
    <row r="24" spans="1:13" ht="12.75">
      <c r="A24" s="2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.75">
      <c r="A25" s="22" t="s">
        <v>120</v>
      </c>
      <c r="B25" s="55">
        <v>5.99</v>
      </c>
      <c r="C25" s="55">
        <v>5.6425</v>
      </c>
      <c r="D25" s="55">
        <v>5.4</v>
      </c>
      <c r="E25" s="55">
        <v>5.225</v>
      </c>
      <c r="F25" s="55">
        <v>5.125</v>
      </c>
      <c r="G25" s="55">
        <v>5.1</v>
      </c>
      <c r="H25" s="55">
        <v>5.1</v>
      </c>
      <c r="I25" s="55">
        <v>5.1</v>
      </c>
      <c r="J25" s="55">
        <v>5.1</v>
      </c>
      <c r="K25" s="55">
        <v>5.1</v>
      </c>
      <c r="L25" s="55">
        <v>5.1</v>
      </c>
      <c r="M25" s="55">
        <v>5.1</v>
      </c>
    </row>
    <row r="26" spans="1:13" ht="12.75">
      <c r="A26" s="2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2.75">
      <c r="A27" s="31" t="s">
        <v>155</v>
      </c>
      <c r="B27" s="57">
        <v>2401.125</v>
      </c>
      <c r="C27" s="57">
        <v>2514.6</v>
      </c>
      <c r="D27" s="57">
        <v>2586.975</v>
      </c>
      <c r="E27" s="57">
        <v>2634.225</v>
      </c>
      <c r="F27" s="57">
        <v>2700.625</v>
      </c>
      <c r="G27" s="57">
        <v>2796.2749999999996</v>
      </c>
      <c r="H27" s="57">
        <v>2922.65</v>
      </c>
      <c r="I27" s="57">
        <v>3058.425</v>
      </c>
      <c r="J27" s="57">
        <v>3190.9750000000004</v>
      </c>
      <c r="K27" s="57">
        <v>3341.925</v>
      </c>
      <c r="L27" s="57">
        <v>3501.2</v>
      </c>
      <c r="M27" s="57">
        <v>3671.5</v>
      </c>
    </row>
    <row r="28" spans="1:13" ht="12.75">
      <c r="A28" s="31" t="s">
        <v>148</v>
      </c>
      <c r="B28" s="57">
        <v>5092.275</v>
      </c>
      <c r="C28" s="57">
        <v>5352.5</v>
      </c>
      <c r="D28" s="57">
        <v>5682.325000000001</v>
      </c>
      <c r="E28" s="57">
        <v>6003.875</v>
      </c>
      <c r="F28" s="57">
        <v>6342.45</v>
      </c>
      <c r="G28" s="57">
        <v>6682.025</v>
      </c>
      <c r="H28" s="57">
        <v>7025.474999999999</v>
      </c>
      <c r="I28" s="57">
        <v>7375.625</v>
      </c>
      <c r="J28" s="57">
        <v>7746.95</v>
      </c>
      <c r="K28" s="57">
        <v>8152.925</v>
      </c>
      <c r="L28" s="57">
        <v>8571.875</v>
      </c>
      <c r="M28" s="57">
        <v>9011.15</v>
      </c>
    </row>
    <row r="29" spans="1:13" ht="12.75">
      <c r="A29" s="31" t="s">
        <v>149</v>
      </c>
      <c r="B29" s="57">
        <v>844.675</v>
      </c>
      <c r="C29" s="57">
        <v>991.6</v>
      </c>
      <c r="D29" s="57">
        <v>1313.3</v>
      </c>
      <c r="E29" s="57">
        <v>1261.15</v>
      </c>
      <c r="F29" s="57">
        <v>1261.85</v>
      </c>
      <c r="G29" s="57">
        <v>1307.075</v>
      </c>
      <c r="H29" s="57">
        <v>1359.35</v>
      </c>
      <c r="I29" s="57">
        <v>1421.925</v>
      </c>
      <c r="J29" s="57">
        <v>1475.225</v>
      </c>
      <c r="K29" s="57">
        <v>1535.475</v>
      </c>
      <c r="L29" s="57">
        <v>1613.425</v>
      </c>
      <c r="M29" s="57">
        <v>1700.975</v>
      </c>
    </row>
    <row r="30" spans="1:13" ht="12.75">
      <c r="A30" s="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>
      <c r="A31" s="41" t="s">
        <v>103</v>
      </c>
      <c r="B31" s="55">
        <v>1.0125</v>
      </c>
      <c r="C31" s="55">
        <v>1.265</v>
      </c>
      <c r="D31" s="55">
        <v>2.3875</v>
      </c>
      <c r="E31" s="55">
        <v>3.26</v>
      </c>
      <c r="F31" s="55">
        <v>3.95</v>
      </c>
      <c r="G31" s="55">
        <v>4.325</v>
      </c>
      <c r="H31" s="55">
        <v>4.4</v>
      </c>
      <c r="I31" s="55">
        <v>4.4</v>
      </c>
      <c r="J31" s="55">
        <v>4.4</v>
      </c>
      <c r="K31" s="55">
        <v>4.4</v>
      </c>
      <c r="L31" s="55">
        <v>4.4</v>
      </c>
      <c r="M31" s="55">
        <v>4.4</v>
      </c>
    </row>
    <row r="32" spans="1:13" ht="12.75">
      <c r="A32" s="41" t="s">
        <v>151</v>
      </c>
      <c r="B32" s="47">
        <v>4.0125</v>
      </c>
      <c r="C32" s="47">
        <v>4.595</v>
      </c>
      <c r="D32" s="47">
        <v>5.035</v>
      </c>
      <c r="E32" s="47">
        <v>5.36</v>
      </c>
      <c r="F32" s="47">
        <v>5.59</v>
      </c>
      <c r="G32" s="47">
        <v>5.75</v>
      </c>
      <c r="H32" s="47">
        <v>5.8</v>
      </c>
      <c r="I32" s="47">
        <v>5.8</v>
      </c>
      <c r="J32" s="47">
        <v>5.8</v>
      </c>
      <c r="K32" s="47">
        <v>5.8</v>
      </c>
      <c r="L32" s="47">
        <v>5.8</v>
      </c>
      <c r="M32" s="47">
        <v>5.8</v>
      </c>
    </row>
    <row r="33" spans="1:13" ht="12.75">
      <c r="A33" s="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.75">
      <c r="A34" s="2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2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2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1.5546875" style="23" customWidth="1"/>
    <col min="2" max="13" width="7.77734375" style="23" customWidth="1"/>
    <col min="14" max="16384" width="8.88671875" style="23" customWidth="1"/>
  </cols>
  <sheetData>
    <row r="1" spans="1:13" ht="12.75">
      <c r="A1" s="29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4" t="s">
        <v>61</v>
      </c>
      <c r="B3" s="25">
        <v>2004</v>
      </c>
      <c r="C3" s="25">
        <f>1+B3</f>
        <v>2005</v>
      </c>
      <c r="D3" s="25">
        <f aca="true" t="shared" si="0" ref="D3:M3">1+C3</f>
        <v>2006</v>
      </c>
      <c r="E3" s="25">
        <f t="shared" si="0"/>
        <v>2007</v>
      </c>
      <c r="F3" s="25">
        <f t="shared" si="0"/>
        <v>2008</v>
      </c>
      <c r="G3" s="25">
        <f t="shared" si="0"/>
        <v>2009</v>
      </c>
      <c r="H3" s="25">
        <f t="shared" si="0"/>
        <v>2010</v>
      </c>
      <c r="I3" s="25">
        <f t="shared" si="0"/>
        <v>2011</v>
      </c>
      <c r="J3" s="25">
        <f t="shared" si="0"/>
        <v>2012</v>
      </c>
      <c r="K3" s="25">
        <f t="shared" si="0"/>
        <v>2013</v>
      </c>
      <c r="L3" s="25">
        <f t="shared" si="0"/>
        <v>2014</v>
      </c>
      <c r="M3" s="25">
        <f t="shared" si="0"/>
        <v>2015</v>
      </c>
    </row>
    <row r="4" spans="1:1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2" t="s">
        <v>127</v>
      </c>
      <c r="B5" s="26">
        <v>11731.15</v>
      </c>
      <c r="C5" s="26">
        <v>12391.874999999998</v>
      </c>
      <c r="D5" s="26">
        <v>13082.75</v>
      </c>
      <c r="E5" s="26">
        <v>13797</v>
      </c>
      <c r="F5" s="26">
        <v>14537.2</v>
      </c>
      <c r="G5" s="26">
        <v>15305.975</v>
      </c>
      <c r="H5" s="26">
        <v>16111.7</v>
      </c>
      <c r="I5" s="26">
        <v>16962.925</v>
      </c>
      <c r="J5" s="26">
        <v>17850.575</v>
      </c>
      <c r="K5" s="26">
        <v>18778</v>
      </c>
      <c r="L5" s="26">
        <v>19754.475</v>
      </c>
      <c r="M5" s="26">
        <v>20782.4</v>
      </c>
    </row>
    <row r="6" spans="1:13" ht="12.75">
      <c r="A6" s="22" t="s">
        <v>110</v>
      </c>
      <c r="B6" s="26">
        <v>11984.5</v>
      </c>
      <c r="C6" s="27">
        <v>12642.6</v>
      </c>
      <c r="D6" s="27">
        <v>13344.5</v>
      </c>
      <c r="E6" s="27">
        <v>14063.9</v>
      </c>
      <c r="F6" s="27">
        <v>14816.7</v>
      </c>
      <c r="G6" s="27">
        <v>15594.9</v>
      </c>
      <c r="H6" s="27">
        <v>16417</v>
      </c>
      <c r="I6" s="27">
        <v>17285.5</v>
      </c>
      <c r="J6" s="27">
        <v>18183.8</v>
      </c>
      <c r="K6" s="27">
        <v>19129.6</v>
      </c>
      <c r="L6" s="27">
        <v>20123.7</v>
      </c>
      <c r="M6" s="27">
        <v>21171.3</v>
      </c>
    </row>
    <row r="7" spans="1:13" ht="12.75">
      <c r="A7" s="22" t="s">
        <v>80</v>
      </c>
      <c r="B7" s="26">
        <v>6.6</v>
      </c>
      <c r="C7" s="27">
        <f>100*C5/B5-100</f>
        <v>5.632227019516392</v>
      </c>
      <c r="D7" s="27">
        <f aca="true" t="shared" si="1" ref="D7:M7">100*D5/C5-100</f>
        <v>5.5752257023251275</v>
      </c>
      <c r="E7" s="27">
        <f t="shared" si="1"/>
        <v>5.4594790850547525</v>
      </c>
      <c r="F7" s="27">
        <f t="shared" si="1"/>
        <v>5.364934406030301</v>
      </c>
      <c r="G7" s="27">
        <f t="shared" si="1"/>
        <v>5.2883292518504135</v>
      </c>
      <c r="H7" s="27">
        <f t="shared" si="1"/>
        <v>5.26412071102952</v>
      </c>
      <c r="I7" s="27">
        <f t="shared" si="1"/>
        <v>5.283272404525903</v>
      </c>
      <c r="J7" s="27">
        <f t="shared" si="1"/>
        <v>5.232882890185508</v>
      </c>
      <c r="K7" s="27">
        <f t="shared" si="1"/>
        <v>5.195490901553583</v>
      </c>
      <c r="L7" s="27">
        <f t="shared" si="1"/>
        <v>5.200101182234519</v>
      </c>
      <c r="M7" s="27">
        <f t="shared" si="1"/>
        <v>5.203504522393047</v>
      </c>
    </row>
    <row r="8" spans="1:13" ht="12.75">
      <c r="A8" s="22" t="s">
        <v>81</v>
      </c>
      <c r="B8" s="27">
        <v>6.3</v>
      </c>
      <c r="C8" s="27">
        <f aca="true" t="shared" si="2" ref="C8:M8">100*C6/B6-100</f>
        <v>5.491259543577115</v>
      </c>
      <c r="D8" s="27">
        <f t="shared" si="2"/>
        <v>5.551864331703925</v>
      </c>
      <c r="E8" s="27">
        <f t="shared" si="2"/>
        <v>5.390985050020603</v>
      </c>
      <c r="F8" s="27">
        <f t="shared" si="2"/>
        <v>5.352711552272126</v>
      </c>
      <c r="G8" s="27">
        <f t="shared" si="2"/>
        <v>5.2521816598837745</v>
      </c>
      <c r="H8" s="27">
        <f t="shared" si="2"/>
        <v>5.271595200995193</v>
      </c>
      <c r="I8" s="27">
        <f t="shared" si="2"/>
        <v>5.2902479137479475</v>
      </c>
      <c r="J8" s="27">
        <f t="shared" si="2"/>
        <v>5.196841283156402</v>
      </c>
      <c r="K8" s="27">
        <f t="shared" si="2"/>
        <v>5.201333054697031</v>
      </c>
      <c r="L8" s="27">
        <f t="shared" si="2"/>
        <v>5.196658581465385</v>
      </c>
      <c r="M8" s="27">
        <f t="shared" si="2"/>
        <v>5.2058021139253725</v>
      </c>
    </row>
    <row r="9" spans="1:13" ht="12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 s="22" t="s">
        <v>156</v>
      </c>
      <c r="B10" s="26">
        <v>10842.175</v>
      </c>
      <c r="C10" s="26">
        <v>11232.7</v>
      </c>
      <c r="D10" s="26">
        <v>11626.25</v>
      </c>
      <c r="E10" s="26">
        <v>12011.2</v>
      </c>
      <c r="F10" s="26">
        <v>12394.925</v>
      </c>
      <c r="G10" s="26">
        <v>12782.475</v>
      </c>
      <c r="H10" s="26">
        <v>13178.725</v>
      </c>
      <c r="I10" s="26">
        <v>13587.15</v>
      </c>
      <c r="J10" s="26">
        <v>13999.775</v>
      </c>
      <c r="K10" s="26">
        <v>14420.675000000001</v>
      </c>
      <c r="L10" s="26">
        <v>14854.75</v>
      </c>
      <c r="M10" s="26">
        <v>15301.875000000002</v>
      </c>
    </row>
    <row r="11" spans="1:13" ht="12.75">
      <c r="A11" s="22" t="s">
        <v>157</v>
      </c>
      <c r="B11" s="23">
        <v>10996.8</v>
      </c>
      <c r="C11" s="23">
        <v>11381.2</v>
      </c>
      <c r="D11" s="27">
        <v>11773.5</v>
      </c>
      <c r="E11" s="27">
        <v>12153.3</v>
      </c>
      <c r="F11" s="27">
        <v>12540.3</v>
      </c>
      <c r="G11" s="27">
        <v>12929.1</v>
      </c>
      <c r="H11" s="27">
        <v>13330.1</v>
      </c>
      <c r="I11" s="27">
        <v>13743</v>
      </c>
      <c r="J11" s="27">
        <v>14155.4</v>
      </c>
      <c r="K11" s="27">
        <v>14581.4</v>
      </c>
      <c r="L11" s="27">
        <v>15020.4</v>
      </c>
      <c r="M11" s="27">
        <v>15472.4</v>
      </c>
    </row>
    <row r="12" spans="1:13" ht="12.75">
      <c r="A12" s="22" t="s">
        <v>84</v>
      </c>
      <c r="B12" s="26">
        <v>4.4</v>
      </c>
      <c r="C12" s="27">
        <f>100*C10/B10-100</f>
        <v>3.6019064440483675</v>
      </c>
      <c r="D12" s="27">
        <f aca="true" t="shared" si="3" ref="D12:M12">100*D10/C10-100</f>
        <v>3.503609995815779</v>
      </c>
      <c r="E12" s="27">
        <f t="shared" si="3"/>
        <v>3.3110418234598455</v>
      </c>
      <c r="F12" s="27">
        <f t="shared" si="3"/>
        <v>3.1947265885173834</v>
      </c>
      <c r="G12" s="27">
        <f t="shared" si="3"/>
        <v>3.1266828964273685</v>
      </c>
      <c r="H12" s="27">
        <f t="shared" si="3"/>
        <v>3.0999473889055054</v>
      </c>
      <c r="I12" s="27">
        <f t="shared" si="3"/>
        <v>3.0991237771483924</v>
      </c>
      <c r="J12" s="27">
        <f t="shared" si="3"/>
        <v>3.03687675487501</v>
      </c>
      <c r="K12" s="27">
        <f t="shared" si="3"/>
        <v>3.0064768898071605</v>
      </c>
      <c r="L12" s="27">
        <f t="shared" si="3"/>
        <v>3.0100879466460384</v>
      </c>
      <c r="M12" s="27">
        <f t="shared" si="3"/>
        <v>3.009979972736005</v>
      </c>
    </row>
    <row r="13" spans="1:13" ht="12.75">
      <c r="A13" s="22" t="s">
        <v>85</v>
      </c>
      <c r="B13" s="26">
        <v>3.9</v>
      </c>
      <c r="C13" s="27">
        <f aca="true" t="shared" si="4" ref="C13:M13">100*C11/B11-100</f>
        <v>3.4955623454095814</v>
      </c>
      <c r="D13" s="27">
        <f t="shared" si="4"/>
        <v>3.446912452114006</v>
      </c>
      <c r="E13" s="27">
        <f t="shared" si="4"/>
        <v>3.22588864823544</v>
      </c>
      <c r="F13" s="27">
        <f t="shared" si="4"/>
        <v>3.1843203080644855</v>
      </c>
      <c r="G13" s="27">
        <f t="shared" si="4"/>
        <v>3.1004042965479357</v>
      </c>
      <c r="H13" s="27">
        <f t="shared" si="4"/>
        <v>3.101530655652752</v>
      </c>
      <c r="I13" s="27">
        <f t="shared" si="4"/>
        <v>3.0975011440274187</v>
      </c>
      <c r="J13" s="27">
        <f t="shared" si="4"/>
        <v>3.0008004074801704</v>
      </c>
      <c r="K13" s="27">
        <f t="shared" si="4"/>
        <v>3.0094522231798493</v>
      </c>
      <c r="L13" s="27">
        <f t="shared" si="4"/>
        <v>3.010684845076611</v>
      </c>
      <c r="M13" s="27">
        <f t="shared" si="4"/>
        <v>3.009240765891718</v>
      </c>
    </row>
    <row r="14" spans="1:13" ht="12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 s="22" t="s">
        <v>139</v>
      </c>
      <c r="B15" s="26">
        <v>108.2625</v>
      </c>
      <c r="C15" s="26">
        <v>110.36</v>
      </c>
      <c r="D15" s="26">
        <v>112.55</v>
      </c>
      <c r="E15" s="26">
        <v>114.8925</v>
      </c>
      <c r="F15" s="26">
        <v>117.3075</v>
      </c>
      <c r="G15" s="26">
        <v>119.7675</v>
      </c>
      <c r="H15" s="26">
        <v>122.2825</v>
      </c>
      <c r="I15" s="26">
        <v>124.8725</v>
      </c>
      <c r="J15" s="26">
        <v>127.53</v>
      </c>
      <c r="K15" s="26">
        <v>130.2425</v>
      </c>
      <c r="L15" s="26">
        <v>133.01</v>
      </c>
      <c r="M15" s="26">
        <v>135.8425</v>
      </c>
    </row>
    <row r="16" spans="1:13" ht="12.75">
      <c r="A16" s="22" t="s">
        <v>126</v>
      </c>
      <c r="B16" s="26">
        <v>109.05</v>
      </c>
      <c r="C16" s="27">
        <v>111.12</v>
      </c>
      <c r="D16" s="27">
        <v>113.37</v>
      </c>
      <c r="E16" s="27">
        <v>115.75</v>
      </c>
      <c r="F16" s="27">
        <v>118.18</v>
      </c>
      <c r="G16" s="27">
        <v>120.65</v>
      </c>
      <c r="H16" s="27">
        <v>123.19</v>
      </c>
      <c r="I16" s="27">
        <v>125.81</v>
      </c>
      <c r="J16" s="27">
        <v>128.49</v>
      </c>
      <c r="K16" s="27">
        <v>131.22</v>
      </c>
      <c r="L16" s="27">
        <v>134.01</v>
      </c>
      <c r="M16" s="27">
        <v>136.87</v>
      </c>
    </row>
    <row r="17" spans="1:13" ht="12.75">
      <c r="A17" s="22" t="s">
        <v>80</v>
      </c>
      <c r="B17" s="23">
        <v>2.1</v>
      </c>
      <c r="C17" s="27">
        <f>100*C15/B15-100</f>
        <v>1.9374206211753773</v>
      </c>
      <c r="D17" s="27">
        <f aca="true" t="shared" si="5" ref="D17:M17">100*D15/C15-100</f>
        <v>1.984414642986593</v>
      </c>
      <c r="E17" s="27">
        <f t="shared" si="5"/>
        <v>2.081297201243899</v>
      </c>
      <c r="F17" s="27">
        <f t="shared" si="5"/>
        <v>2.101964880214112</v>
      </c>
      <c r="G17" s="27">
        <f t="shared" si="5"/>
        <v>2.0970526181190365</v>
      </c>
      <c r="H17" s="27">
        <f t="shared" si="5"/>
        <v>2.0999018932515128</v>
      </c>
      <c r="I17" s="27">
        <f t="shared" si="5"/>
        <v>2.1180463271522854</v>
      </c>
      <c r="J17" s="27">
        <f t="shared" si="5"/>
        <v>2.1281707341488243</v>
      </c>
      <c r="K17" s="27">
        <f t="shared" si="5"/>
        <v>2.1269505214459343</v>
      </c>
      <c r="L17" s="27">
        <f t="shared" si="5"/>
        <v>2.1248824308501355</v>
      </c>
      <c r="M17" s="27">
        <f t="shared" si="5"/>
        <v>2.1295391323960615</v>
      </c>
    </row>
    <row r="18" spans="1:13" ht="12.75">
      <c r="A18" s="22" t="s">
        <v>88</v>
      </c>
      <c r="B18" s="26">
        <v>2.3</v>
      </c>
      <c r="C18" s="27">
        <f aca="true" t="shared" si="6" ref="C18:M18">100*C16/B16-100</f>
        <v>1.8982118294360362</v>
      </c>
      <c r="D18" s="27">
        <f t="shared" si="6"/>
        <v>2.024838012958952</v>
      </c>
      <c r="E18" s="27">
        <f t="shared" si="6"/>
        <v>2.099320807973882</v>
      </c>
      <c r="F18" s="27">
        <f t="shared" si="6"/>
        <v>2.099352051835851</v>
      </c>
      <c r="G18" s="27">
        <f t="shared" si="6"/>
        <v>2.0900321543408324</v>
      </c>
      <c r="H18" s="27">
        <f t="shared" si="6"/>
        <v>2.1052631578947256</v>
      </c>
      <c r="I18" s="27">
        <f t="shared" si="6"/>
        <v>2.1267960061693287</v>
      </c>
      <c r="J18" s="27">
        <f t="shared" si="6"/>
        <v>2.130196327795886</v>
      </c>
      <c r="K18" s="27">
        <f t="shared" si="6"/>
        <v>2.1246789633434418</v>
      </c>
      <c r="L18" s="27">
        <f t="shared" si="6"/>
        <v>2.1262002743484203</v>
      </c>
      <c r="M18" s="27">
        <f t="shared" si="6"/>
        <v>2.1341690918588228</v>
      </c>
    </row>
    <row r="19" spans="1:13" ht="12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22" t="s">
        <v>118</v>
      </c>
      <c r="B20" s="26">
        <v>188.9075</v>
      </c>
      <c r="C20" s="26">
        <v>193.44</v>
      </c>
      <c r="D20" s="26">
        <v>197.8075</v>
      </c>
      <c r="E20" s="26">
        <v>202.53</v>
      </c>
      <c r="F20" s="26">
        <v>207.3825</v>
      </c>
      <c r="G20" s="26">
        <v>212.3675</v>
      </c>
      <c r="H20" s="26">
        <v>217.465</v>
      </c>
      <c r="I20" s="26">
        <v>222.8575</v>
      </c>
      <c r="J20" s="26">
        <v>228.44</v>
      </c>
      <c r="K20" s="26">
        <v>234.1575</v>
      </c>
      <c r="L20" s="26">
        <v>240.0075</v>
      </c>
      <c r="M20" s="26">
        <v>246.0075</v>
      </c>
    </row>
    <row r="21" spans="1:13" ht="12.75">
      <c r="A21" s="22" t="s">
        <v>131</v>
      </c>
      <c r="B21" s="27">
        <v>191.13</v>
      </c>
      <c r="C21" s="27">
        <v>195</v>
      </c>
      <c r="D21" s="27">
        <v>199.53</v>
      </c>
      <c r="E21" s="27">
        <v>204.33</v>
      </c>
      <c r="F21" s="27">
        <v>209.23</v>
      </c>
      <c r="G21" s="27">
        <v>214.27</v>
      </c>
      <c r="H21" s="27">
        <v>219.43</v>
      </c>
      <c r="I21" s="27">
        <v>224.93</v>
      </c>
      <c r="J21" s="27">
        <v>230.57</v>
      </c>
      <c r="K21" s="27">
        <v>236.33</v>
      </c>
      <c r="L21" s="27">
        <v>242.23</v>
      </c>
      <c r="M21" s="27">
        <v>248.3</v>
      </c>
    </row>
    <row r="22" spans="1:13" ht="12.75">
      <c r="A22" s="22" t="s">
        <v>102</v>
      </c>
      <c r="B22" s="26">
        <v>2.7</v>
      </c>
      <c r="C22" s="27">
        <f>100*C20/B20-100</f>
        <v>2.39932241970277</v>
      </c>
      <c r="D22" s="27">
        <f aca="true" t="shared" si="7" ref="D22:M22">100*D20/C20-100</f>
        <v>2.257806038047974</v>
      </c>
      <c r="E22" s="27">
        <f t="shared" si="7"/>
        <v>2.387422114934978</v>
      </c>
      <c r="F22" s="27">
        <f t="shared" si="7"/>
        <v>2.3959413420234057</v>
      </c>
      <c r="G22" s="27">
        <f t="shared" si="7"/>
        <v>2.4037708099767343</v>
      </c>
      <c r="H22" s="27">
        <f t="shared" si="7"/>
        <v>2.4003201996539048</v>
      </c>
      <c r="I22" s="27">
        <f t="shared" si="7"/>
        <v>2.479709378520681</v>
      </c>
      <c r="J22" s="27">
        <f t="shared" si="7"/>
        <v>2.5049639343526735</v>
      </c>
      <c r="K22" s="27">
        <f t="shared" si="7"/>
        <v>2.5028453860970075</v>
      </c>
      <c r="L22" s="27">
        <f t="shared" si="7"/>
        <v>2.4983184395118627</v>
      </c>
      <c r="M22" s="27">
        <f t="shared" si="7"/>
        <v>2.499921877441338</v>
      </c>
    </row>
    <row r="23" spans="1:13" ht="12.75">
      <c r="A23" s="22" t="s">
        <v>128</v>
      </c>
      <c r="B23" s="26">
        <v>3.4</v>
      </c>
      <c r="C23" s="27">
        <f aca="true" t="shared" si="8" ref="C23:M23">100*C21/B21-100</f>
        <v>2.024799874431011</v>
      </c>
      <c r="D23" s="27">
        <f t="shared" si="8"/>
        <v>2.3230769230769255</v>
      </c>
      <c r="E23" s="27">
        <f t="shared" si="8"/>
        <v>2.405653285220268</v>
      </c>
      <c r="F23" s="27">
        <f t="shared" si="8"/>
        <v>2.3980815347721745</v>
      </c>
      <c r="G23" s="27">
        <f t="shared" si="8"/>
        <v>2.4088323854131914</v>
      </c>
      <c r="H23" s="27">
        <f t="shared" si="8"/>
        <v>2.408176599617306</v>
      </c>
      <c r="I23" s="27">
        <f t="shared" si="8"/>
        <v>2.506494098345712</v>
      </c>
      <c r="J23" s="27">
        <f t="shared" si="8"/>
        <v>2.507446761214595</v>
      </c>
      <c r="K23" s="27">
        <f t="shared" si="8"/>
        <v>2.498156741987259</v>
      </c>
      <c r="L23" s="27">
        <f t="shared" si="8"/>
        <v>2.4965091186053314</v>
      </c>
      <c r="M23" s="27">
        <f t="shared" si="8"/>
        <v>2.5058828386244585</v>
      </c>
    </row>
    <row r="24" spans="1:13" ht="12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22" t="s">
        <v>120</v>
      </c>
      <c r="B25" s="26">
        <v>5.5</v>
      </c>
      <c r="C25" s="26">
        <v>5.35</v>
      </c>
      <c r="D25" s="26">
        <v>5.175</v>
      </c>
      <c r="E25" s="26">
        <v>5.1</v>
      </c>
      <c r="F25" s="26">
        <v>5.1</v>
      </c>
      <c r="G25" s="26">
        <v>5.1</v>
      </c>
      <c r="H25" s="26">
        <v>5.1</v>
      </c>
      <c r="I25" s="26">
        <v>5.1</v>
      </c>
      <c r="J25" s="26">
        <v>5.1</v>
      </c>
      <c r="K25" s="26">
        <v>5.1</v>
      </c>
      <c r="L25" s="26">
        <v>5.1</v>
      </c>
      <c r="M25" s="26">
        <v>5.1</v>
      </c>
    </row>
    <row r="26" spans="1:13" ht="12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31" t="s">
        <v>155</v>
      </c>
      <c r="B27" s="26">
        <v>2450.95</v>
      </c>
      <c r="C27" s="26">
        <v>2548.95</v>
      </c>
      <c r="D27" s="26">
        <v>2674.95</v>
      </c>
      <c r="E27" s="26">
        <v>2797.4749999999995</v>
      </c>
      <c r="F27" s="26">
        <v>2916.75</v>
      </c>
      <c r="G27" s="26">
        <v>3046.675</v>
      </c>
      <c r="H27" s="26">
        <v>3180.775</v>
      </c>
      <c r="I27" s="26">
        <v>3321.1749999999997</v>
      </c>
      <c r="J27" s="26">
        <v>3492.525</v>
      </c>
      <c r="K27" s="26">
        <v>3684.2749999999996</v>
      </c>
      <c r="L27" s="26">
        <v>3891.375</v>
      </c>
      <c r="M27" s="26">
        <v>4112.075</v>
      </c>
    </row>
    <row r="28" spans="1:13" ht="12.75">
      <c r="A28" s="31" t="s">
        <v>148</v>
      </c>
      <c r="B28" s="26">
        <v>5344.725</v>
      </c>
      <c r="C28" s="26">
        <v>5648.625</v>
      </c>
      <c r="D28" s="26">
        <v>5988.45</v>
      </c>
      <c r="E28" s="26">
        <v>6340.3</v>
      </c>
      <c r="F28" s="26">
        <v>6718.85</v>
      </c>
      <c r="G28" s="26">
        <v>7104.2</v>
      </c>
      <c r="H28" s="26">
        <v>7502.125000000001</v>
      </c>
      <c r="I28" s="26">
        <v>7908.825</v>
      </c>
      <c r="J28" s="26">
        <v>8325.975</v>
      </c>
      <c r="K28" s="26">
        <v>8760.974999999999</v>
      </c>
      <c r="L28" s="26">
        <v>9220.5</v>
      </c>
      <c r="M28" s="26">
        <v>9700.275</v>
      </c>
    </row>
    <row r="29" spans="1:13" ht="12.75">
      <c r="A29" s="31" t="s">
        <v>149</v>
      </c>
      <c r="B29" s="27">
        <v>998.1</v>
      </c>
      <c r="C29" s="27">
        <v>1306.9</v>
      </c>
      <c r="D29" s="27">
        <v>1276.4</v>
      </c>
      <c r="E29" s="27">
        <v>1264.775</v>
      </c>
      <c r="F29" s="27">
        <v>1266.525</v>
      </c>
      <c r="G29" s="27">
        <v>1269.525</v>
      </c>
      <c r="H29" s="27">
        <v>1292.4</v>
      </c>
      <c r="I29" s="27">
        <v>1352.45</v>
      </c>
      <c r="J29" s="27">
        <v>1416.55</v>
      </c>
      <c r="K29" s="27">
        <v>1479.325</v>
      </c>
      <c r="L29" s="27">
        <v>1553.375</v>
      </c>
      <c r="M29" s="27">
        <v>1642.2</v>
      </c>
    </row>
    <row r="30" spans="1:13" ht="12.7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60" t="s">
        <v>103</v>
      </c>
      <c r="B31" s="27">
        <v>1.375</v>
      </c>
      <c r="C31" s="27">
        <v>2.685</v>
      </c>
      <c r="D31" s="27">
        <v>3.5025</v>
      </c>
      <c r="E31" s="27">
        <v>3.825</v>
      </c>
      <c r="F31" s="27">
        <v>4.0375</v>
      </c>
      <c r="G31" s="27">
        <v>4.12</v>
      </c>
      <c r="H31" s="27">
        <v>4.23</v>
      </c>
      <c r="I31" s="27">
        <v>4.3325</v>
      </c>
      <c r="J31" s="27">
        <v>4.34</v>
      </c>
      <c r="K31" s="27">
        <v>4.34</v>
      </c>
      <c r="L31" s="27">
        <v>4.34</v>
      </c>
      <c r="M31" s="27">
        <v>4.34</v>
      </c>
    </row>
    <row r="32" spans="1:13" ht="12.75">
      <c r="A32" s="60" t="s">
        <v>151</v>
      </c>
      <c r="B32" s="27">
        <v>4.285</v>
      </c>
      <c r="C32" s="27">
        <v>4.6325</v>
      </c>
      <c r="D32" s="27">
        <v>5.1825</v>
      </c>
      <c r="E32" s="27">
        <v>5.39</v>
      </c>
      <c r="F32" s="27">
        <v>5.505</v>
      </c>
      <c r="G32" s="27">
        <v>5.6025</v>
      </c>
      <c r="H32" s="27">
        <v>5.6525</v>
      </c>
      <c r="I32" s="27">
        <v>5.695</v>
      </c>
      <c r="J32" s="27">
        <v>5.7</v>
      </c>
      <c r="K32" s="27">
        <v>5.7</v>
      </c>
      <c r="L32" s="27">
        <v>5.7</v>
      </c>
      <c r="M32" s="27">
        <v>5.7</v>
      </c>
    </row>
    <row r="33" spans="1:13" ht="12.75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6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2"/>
      <c r="B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2"/>
      <c r="B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2"/>
      <c r="B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0.5546875" style="61" customWidth="1"/>
    <col min="2" max="13" width="8.77734375" style="61" customWidth="1"/>
    <col min="14" max="16384" width="8.88671875" style="61" customWidth="1"/>
  </cols>
  <sheetData>
    <row r="1" spans="1:14" ht="13.5">
      <c r="A1" s="29" t="s">
        <v>159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3.5">
      <c r="A3" s="24" t="s">
        <v>61</v>
      </c>
      <c r="B3" s="25">
        <v>2005</v>
      </c>
      <c r="C3" s="25">
        <f>1+B3</f>
        <v>2006</v>
      </c>
      <c r="D3" s="25">
        <f aca="true" t="shared" si="0" ref="D3:M3">1+C3</f>
        <v>2007</v>
      </c>
      <c r="E3" s="25">
        <f t="shared" si="0"/>
        <v>2008</v>
      </c>
      <c r="F3" s="25">
        <f t="shared" si="0"/>
        <v>2009</v>
      </c>
      <c r="G3" s="25">
        <f t="shared" si="0"/>
        <v>2010</v>
      </c>
      <c r="H3" s="25">
        <f t="shared" si="0"/>
        <v>2011</v>
      </c>
      <c r="I3" s="25">
        <f t="shared" si="0"/>
        <v>2012</v>
      </c>
      <c r="J3" s="25">
        <f t="shared" si="0"/>
        <v>2013</v>
      </c>
      <c r="K3" s="25">
        <f t="shared" si="0"/>
        <v>2014</v>
      </c>
      <c r="L3" s="25">
        <f t="shared" si="0"/>
        <v>2015</v>
      </c>
      <c r="M3" s="25">
        <f t="shared" si="0"/>
        <v>2016</v>
      </c>
      <c r="N3" s="23"/>
    </row>
    <row r="4" spans="1:14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3.5">
      <c r="A5" s="22" t="s">
        <v>127</v>
      </c>
      <c r="B5" s="26">
        <v>12481.6</v>
      </c>
      <c r="C5" s="26">
        <v>13209.5</v>
      </c>
      <c r="D5" s="26">
        <v>13948.9</v>
      </c>
      <c r="E5" s="26">
        <v>14712.6</v>
      </c>
      <c r="F5" s="26">
        <v>15493.4</v>
      </c>
      <c r="G5" s="26">
        <v>16309.9</v>
      </c>
      <c r="H5" s="26">
        <v>17176.9</v>
      </c>
      <c r="I5" s="26">
        <v>18082.5</v>
      </c>
      <c r="J5" s="26">
        <v>19028.2</v>
      </c>
      <c r="K5" s="26">
        <v>20024</v>
      </c>
      <c r="L5" s="26">
        <v>21072</v>
      </c>
      <c r="M5" s="26">
        <v>22174.9</v>
      </c>
      <c r="N5" s="23"/>
    </row>
    <row r="6" spans="1:14" ht="13.5">
      <c r="A6" s="22" t="s">
        <v>110</v>
      </c>
      <c r="B6" s="26">
        <v>12760</v>
      </c>
      <c r="C6" s="27">
        <v>13477</v>
      </c>
      <c r="D6" s="27">
        <v>14229</v>
      </c>
      <c r="E6" s="27">
        <v>14997</v>
      </c>
      <c r="F6" s="27">
        <v>15787.4</v>
      </c>
      <c r="G6" s="27">
        <v>16619.3</v>
      </c>
      <c r="H6" s="27">
        <v>17507.2</v>
      </c>
      <c r="I6" s="27">
        <v>18423</v>
      </c>
      <c r="J6" s="27">
        <v>19386.5</v>
      </c>
      <c r="K6" s="27">
        <v>20401.1</v>
      </c>
      <c r="L6" s="27">
        <v>21468.7</v>
      </c>
      <c r="M6" s="27">
        <v>22592.8</v>
      </c>
      <c r="N6" s="23"/>
    </row>
    <row r="7" spans="1:14" ht="13.5">
      <c r="A7" s="22" t="s">
        <v>80</v>
      </c>
      <c r="B7" s="26">
        <v>6.4</v>
      </c>
      <c r="C7" s="27">
        <f>100*C5/B5-100</f>
        <v>5.831784386617102</v>
      </c>
      <c r="D7" s="27">
        <f aca="true" t="shared" si="1" ref="D7:M7">100*D5/C5-100</f>
        <v>5.597486657329952</v>
      </c>
      <c r="E7" s="27">
        <f t="shared" si="1"/>
        <v>5.474983690470225</v>
      </c>
      <c r="F7" s="27">
        <f t="shared" si="1"/>
        <v>5.307015755203025</v>
      </c>
      <c r="G7" s="27">
        <f t="shared" si="1"/>
        <v>5.269985929492563</v>
      </c>
      <c r="H7" s="27">
        <f t="shared" si="1"/>
        <v>5.3157897963813525</v>
      </c>
      <c r="I7" s="27">
        <f t="shared" si="1"/>
        <v>5.272196962199217</v>
      </c>
      <c r="J7" s="27">
        <f t="shared" si="1"/>
        <v>5.229918429420707</v>
      </c>
      <c r="K7" s="27">
        <f t="shared" si="1"/>
        <v>5.233285334398417</v>
      </c>
      <c r="L7" s="27">
        <f t="shared" si="1"/>
        <v>5.233719536556137</v>
      </c>
      <c r="M7" s="27">
        <f t="shared" si="1"/>
        <v>5.233959757023541</v>
      </c>
      <c r="N7" s="23"/>
    </row>
    <row r="8" spans="1:14" ht="13.5">
      <c r="A8" s="22" t="s">
        <v>81</v>
      </c>
      <c r="B8" s="27">
        <v>6.4</v>
      </c>
      <c r="C8" s="27">
        <v>5.6</v>
      </c>
      <c r="D8" s="27">
        <v>5.6</v>
      </c>
      <c r="E8" s="27">
        <v>5.4</v>
      </c>
      <c r="F8" s="27">
        <v>5.3</v>
      </c>
      <c r="G8" s="27">
        <v>5.3</v>
      </c>
      <c r="H8" s="27">
        <v>5.3</v>
      </c>
      <c r="I8" s="27">
        <v>5.2</v>
      </c>
      <c r="J8" s="27">
        <v>5.2</v>
      </c>
      <c r="K8" s="27">
        <v>5.2</v>
      </c>
      <c r="L8" s="27">
        <v>5.2</v>
      </c>
      <c r="M8" s="27">
        <v>5.2</v>
      </c>
      <c r="N8" s="23"/>
    </row>
    <row r="9" spans="1:14" ht="13.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3"/>
    </row>
    <row r="10" spans="1:14" ht="13.5">
      <c r="A10" s="22" t="s">
        <v>156</v>
      </c>
      <c r="B10" s="26">
        <v>11139.4</v>
      </c>
      <c r="C10" s="26">
        <v>11513.5</v>
      </c>
      <c r="D10" s="26">
        <v>11895.7</v>
      </c>
      <c r="E10" s="26">
        <v>12283.7</v>
      </c>
      <c r="F10" s="26">
        <v>12669.1</v>
      </c>
      <c r="G10" s="26">
        <v>13061.8</v>
      </c>
      <c r="H10" s="26">
        <v>13466.8</v>
      </c>
      <c r="I10" s="26">
        <v>13876</v>
      </c>
      <c r="J10" s="26">
        <v>14292.2</v>
      </c>
      <c r="K10" s="26">
        <v>14721</v>
      </c>
      <c r="L10" s="26">
        <v>15162.7</v>
      </c>
      <c r="M10" s="26">
        <v>15617.7</v>
      </c>
      <c r="N10" s="23"/>
    </row>
    <row r="11" spans="1:14" ht="13.5">
      <c r="A11" s="22" t="s">
        <v>157</v>
      </c>
      <c r="B11" s="23">
        <v>11276</v>
      </c>
      <c r="C11" s="23">
        <v>11656.2</v>
      </c>
      <c r="D11" s="27">
        <v>12040.9</v>
      </c>
      <c r="E11" s="27">
        <v>12429.2</v>
      </c>
      <c r="F11" s="27">
        <v>12814.5</v>
      </c>
      <c r="G11" s="27">
        <v>13211.7</v>
      </c>
      <c r="H11" s="27">
        <v>13621.5</v>
      </c>
      <c r="I11" s="27">
        <v>14030.2</v>
      </c>
      <c r="J11" s="27">
        <v>14450.9</v>
      </c>
      <c r="K11" s="27">
        <v>14884.6</v>
      </c>
      <c r="L11" s="27">
        <v>15331.1</v>
      </c>
      <c r="M11" s="27">
        <v>15791.3</v>
      </c>
      <c r="N11" s="23"/>
    </row>
    <row r="12" spans="1:14" ht="13.5">
      <c r="A12" s="22" t="s">
        <v>84</v>
      </c>
      <c r="B12" s="26">
        <v>3.6</v>
      </c>
      <c r="C12" s="27">
        <f>100*C10/B10-100</f>
        <v>3.358349641811955</v>
      </c>
      <c r="D12" s="27">
        <f aca="true" t="shared" si="2" ref="D12:M12">100*D10/C10-100</f>
        <v>3.3195813610109894</v>
      </c>
      <c r="E12" s="27">
        <f t="shared" si="2"/>
        <v>3.2616827929419827</v>
      </c>
      <c r="F12" s="27">
        <f t="shared" si="2"/>
        <v>3.137491146804294</v>
      </c>
      <c r="G12" s="27">
        <f t="shared" si="2"/>
        <v>3.0996676954164</v>
      </c>
      <c r="H12" s="27">
        <f t="shared" si="2"/>
        <v>3.100644627846094</v>
      </c>
      <c r="I12" s="27">
        <f t="shared" si="2"/>
        <v>3.038583776398255</v>
      </c>
      <c r="J12" s="27">
        <f t="shared" si="2"/>
        <v>2.999423464975493</v>
      </c>
      <c r="K12" s="27">
        <f t="shared" si="2"/>
        <v>3.000237891997031</v>
      </c>
      <c r="L12" s="27">
        <f t="shared" si="2"/>
        <v>3.000475511174514</v>
      </c>
      <c r="M12" s="27">
        <f t="shared" si="2"/>
        <v>3.000784820645393</v>
      </c>
      <c r="N12" s="23"/>
    </row>
    <row r="13" spans="1:14" ht="13.5">
      <c r="A13" s="22" t="s">
        <v>85</v>
      </c>
      <c r="B13" s="26">
        <v>3.5</v>
      </c>
      <c r="C13" s="27">
        <v>3.4</v>
      </c>
      <c r="D13" s="27">
        <v>3.3</v>
      </c>
      <c r="E13" s="27">
        <v>3.2</v>
      </c>
      <c r="F13" s="27">
        <v>3.1</v>
      </c>
      <c r="G13" s="27">
        <v>3.1</v>
      </c>
      <c r="H13" s="27">
        <v>3.1</v>
      </c>
      <c r="I13" s="27">
        <v>3</v>
      </c>
      <c r="J13" s="27">
        <v>3</v>
      </c>
      <c r="K13" s="27">
        <v>3</v>
      </c>
      <c r="L13" s="27">
        <v>3</v>
      </c>
      <c r="M13" s="27">
        <v>3</v>
      </c>
      <c r="N13" s="23"/>
    </row>
    <row r="14" spans="1:14" ht="13.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3"/>
    </row>
    <row r="15" spans="1:14" ht="13.5">
      <c r="A15" s="22" t="s">
        <v>139</v>
      </c>
      <c r="B15" s="26">
        <v>112.07</v>
      </c>
      <c r="C15" s="26">
        <v>114.73</v>
      </c>
      <c r="D15" s="26">
        <v>117.26</v>
      </c>
      <c r="E15" s="26">
        <v>119.77</v>
      </c>
      <c r="F15" s="26">
        <v>122.29</v>
      </c>
      <c r="G15" s="26">
        <v>124.86</v>
      </c>
      <c r="H15" s="26">
        <v>127.54</v>
      </c>
      <c r="I15" s="26">
        <v>130.31</v>
      </c>
      <c r="J15" s="26">
        <v>133.13</v>
      </c>
      <c r="K15" s="26">
        <v>136.02</v>
      </c>
      <c r="L15" s="26">
        <v>138.96</v>
      </c>
      <c r="M15" s="26">
        <v>141.98</v>
      </c>
      <c r="N15" s="23"/>
    </row>
    <row r="16" spans="1:14" ht="13.5">
      <c r="A16" s="22" t="s">
        <v>126</v>
      </c>
      <c r="B16" s="26">
        <v>113.17</v>
      </c>
      <c r="C16" s="27">
        <v>115.63</v>
      </c>
      <c r="D16" s="27">
        <v>118.18</v>
      </c>
      <c r="E16" s="27">
        <v>120.66</v>
      </c>
      <c r="F16" s="27">
        <v>123.2</v>
      </c>
      <c r="G16" s="27">
        <v>125.79</v>
      </c>
      <c r="H16" s="27">
        <v>128.53</v>
      </c>
      <c r="I16" s="27">
        <v>131.31</v>
      </c>
      <c r="J16" s="27">
        <v>134.15</v>
      </c>
      <c r="K16" s="27">
        <v>137.06</v>
      </c>
      <c r="L16" s="27">
        <v>140.03</v>
      </c>
      <c r="M16" s="27">
        <v>143.07</v>
      </c>
      <c r="N16" s="23"/>
    </row>
    <row r="17" spans="1:14" ht="13.5">
      <c r="A17" s="22" t="s">
        <v>80</v>
      </c>
      <c r="B17" s="23">
        <v>2.7</v>
      </c>
      <c r="C17" s="27">
        <f>100*C15/B15-100</f>
        <v>2.3735165521549106</v>
      </c>
      <c r="D17" s="27">
        <f aca="true" t="shared" si="3" ref="D17:M17">100*D15/C15-100</f>
        <v>2.205177372962609</v>
      </c>
      <c r="E17" s="27">
        <f t="shared" si="3"/>
        <v>2.1405423844448137</v>
      </c>
      <c r="F17" s="27">
        <f t="shared" si="3"/>
        <v>2.104032729398014</v>
      </c>
      <c r="G17" s="27">
        <f t="shared" si="3"/>
        <v>2.101561861149719</v>
      </c>
      <c r="H17" s="27">
        <f t="shared" si="3"/>
        <v>2.14640397244915</v>
      </c>
      <c r="I17" s="27">
        <f t="shared" si="3"/>
        <v>2.1718676493648985</v>
      </c>
      <c r="J17" s="27">
        <f t="shared" si="3"/>
        <v>2.164070293914506</v>
      </c>
      <c r="K17" s="27">
        <f t="shared" si="3"/>
        <v>2.1708104859911543</v>
      </c>
      <c r="L17" s="27">
        <f t="shared" si="3"/>
        <v>2.161446846052044</v>
      </c>
      <c r="M17" s="27">
        <f t="shared" si="3"/>
        <v>2.173287276914195</v>
      </c>
      <c r="N17" s="23"/>
    </row>
    <row r="18" spans="1:14" ht="13.5">
      <c r="A18" s="22" t="s">
        <v>88</v>
      </c>
      <c r="B18" s="26">
        <v>2.8</v>
      </c>
      <c r="C18" s="27">
        <f>100*C16/B16-100</f>
        <v>2.1737209507820126</v>
      </c>
      <c r="D18" s="27">
        <f aca="true" t="shared" si="4" ref="D18:M18">100*D16/C16-100</f>
        <v>2.205310040646893</v>
      </c>
      <c r="E18" s="27">
        <f t="shared" si="4"/>
        <v>2.0984938229818795</v>
      </c>
      <c r="F18" s="27">
        <f t="shared" si="4"/>
        <v>2.105088678932546</v>
      </c>
      <c r="G18" s="27">
        <f t="shared" si="4"/>
        <v>2.1022727272727195</v>
      </c>
      <c r="H18" s="27">
        <f t="shared" si="4"/>
        <v>2.17823356387629</v>
      </c>
      <c r="I18" s="27">
        <f t="shared" si="4"/>
        <v>2.162919162841362</v>
      </c>
      <c r="J18" s="27">
        <f t="shared" si="4"/>
        <v>2.162820805726909</v>
      </c>
      <c r="K18" s="27">
        <f t="shared" si="4"/>
        <v>2.1692135669027124</v>
      </c>
      <c r="L18" s="27">
        <f t="shared" si="4"/>
        <v>2.166934189406092</v>
      </c>
      <c r="M18" s="27">
        <f t="shared" si="4"/>
        <v>2.170963364993213</v>
      </c>
      <c r="N18" s="23"/>
    </row>
    <row r="19" spans="1:14" ht="13.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3"/>
    </row>
    <row r="20" spans="1:14" ht="13.5">
      <c r="A20" s="22" t="s">
        <v>118</v>
      </c>
      <c r="B20" s="26">
        <v>195.27</v>
      </c>
      <c r="C20" s="26">
        <v>201.11</v>
      </c>
      <c r="D20" s="26">
        <v>205.93</v>
      </c>
      <c r="E20" s="26">
        <v>210.88</v>
      </c>
      <c r="F20" s="26">
        <v>215.94</v>
      </c>
      <c r="G20" s="26">
        <v>221.13</v>
      </c>
      <c r="H20" s="26">
        <v>226.57</v>
      </c>
      <c r="I20" s="26">
        <v>232.25</v>
      </c>
      <c r="J20" s="26">
        <v>238.04</v>
      </c>
      <c r="K20" s="26">
        <v>243.99</v>
      </c>
      <c r="L20" s="26">
        <v>250.1</v>
      </c>
      <c r="M20" s="26">
        <v>256.35</v>
      </c>
      <c r="N20" s="23"/>
    </row>
    <row r="21" spans="1:14" ht="13.5">
      <c r="A21" s="22" t="s">
        <v>131</v>
      </c>
      <c r="B21" s="27">
        <v>198.2</v>
      </c>
      <c r="C21" s="27">
        <v>202.9</v>
      </c>
      <c r="D21" s="27">
        <v>207.77</v>
      </c>
      <c r="E21" s="27">
        <v>212.77</v>
      </c>
      <c r="F21" s="27">
        <v>217.87</v>
      </c>
      <c r="G21" s="27">
        <v>223.1</v>
      </c>
      <c r="H21" s="27">
        <v>228.67</v>
      </c>
      <c r="I21" s="27">
        <v>234.4</v>
      </c>
      <c r="J21" s="27">
        <v>240.27</v>
      </c>
      <c r="K21" s="27">
        <v>246.27</v>
      </c>
      <c r="L21" s="27">
        <v>252.4</v>
      </c>
      <c r="M21" s="27">
        <v>258.73</v>
      </c>
      <c r="N21" s="23"/>
    </row>
    <row r="22" spans="1:14" ht="13.5">
      <c r="A22" s="22" t="s">
        <v>102</v>
      </c>
      <c r="B22" s="26">
        <v>3.4</v>
      </c>
      <c r="C22" s="27">
        <f>100*C20/B20-100</f>
        <v>2.9907307830183782</v>
      </c>
      <c r="D22" s="27">
        <f aca="true" t="shared" si="5" ref="D22:M22">100*D20/C20-100</f>
        <v>2.3966983243001323</v>
      </c>
      <c r="E22" s="27">
        <f t="shared" si="5"/>
        <v>2.4037294226193353</v>
      </c>
      <c r="F22" s="27">
        <f t="shared" si="5"/>
        <v>2.399468892260998</v>
      </c>
      <c r="G22" s="27">
        <f t="shared" si="5"/>
        <v>2.40344540150042</v>
      </c>
      <c r="H22" s="27">
        <f t="shared" si="5"/>
        <v>2.4600913489802423</v>
      </c>
      <c r="I22" s="27">
        <f t="shared" si="5"/>
        <v>2.5069514940195177</v>
      </c>
      <c r="J22" s="27">
        <f t="shared" si="5"/>
        <v>2.4930032292787985</v>
      </c>
      <c r="K22" s="27">
        <f t="shared" si="5"/>
        <v>2.4995799025373913</v>
      </c>
      <c r="L22" s="27">
        <f t="shared" si="5"/>
        <v>2.5042009918439305</v>
      </c>
      <c r="M22" s="27">
        <f t="shared" si="5"/>
        <v>2.499000399840085</v>
      </c>
      <c r="N22" s="23"/>
    </row>
    <row r="23" spans="1:14" ht="13.5">
      <c r="A23" s="22" t="s">
        <v>128</v>
      </c>
      <c r="B23" s="26">
        <v>3.8</v>
      </c>
      <c r="C23" s="27">
        <f>100*C21/B21-100</f>
        <v>2.3713420787083805</v>
      </c>
      <c r="D23" s="27">
        <f aca="true" t="shared" si="6" ref="D23:M23">100*D21/C21-100</f>
        <v>2.4001971414489844</v>
      </c>
      <c r="E23" s="27">
        <f t="shared" si="6"/>
        <v>2.4065071954565127</v>
      </c>
      <c r="F23" s="27">
        <f t="shared" si="6"/>
        <v>2.3969544578652915</v>
      </c>
      <c r="G23" s="27">
        <f t="shared" si="6"/>
        <v>2.4005140680222183</v>
      </c>
      <c r="H23" s="27">
        <f t="shared" si="6"/>
        <v>2.4966382787987413</v>
      </c>
      <c r="I23" s="27">
        <f t="shared" si="6"/>
        <v>2.505794376175274</v>
      </c>
      <c r="J23" s="27">
        <f t="shared" si="6"/>
        <v>2.50426621160409</v>
      </c>
      <c r="K23" s="27">
        <f t="shared" si="6"/>
        <v>2.4971906605069307</v>
      </c>
      <c r="L23" s="27">
        <f t="shared" si="6"/>
        <v>2.4891379380354834</v>
      </c>
      <c r="M23" s="27">
        <f t="shared" si="6"/>
        <v>2.5079239302694134</v>
      </c>
      <c r="N23" s="23"/>
    </row>
    <row r="24" spans="1:14" ht="13.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3"/>
    </row>
    <row r="25" spans="1:14" ht="13.5">
      <c r="A25" s="22" t="s">
        <v>120</v>
      </c>
      <c r="B25" s="26">
        <v>5.1</v>
      </c>
      <c r="C25" s="26">
        <v>5</v>
      </c>
      <c r="D25" s="26">
        <v>5</v>
      </c>
      <c r="E25" s="26">
        <v>5</v>
      </c>
      <c r="F25" s="26">
        <v>5</v>
      </c>
      <c r="G25" s="26">
        <v>5</v>
      </c>
      <c r="H25" s="26">
        <v>5</v>
      </c>
      <c r="I25" s="26">
        <v>5</v>
      </c>
      <c r="J25" s="26">
        <v>5</v>
      </c>
      <c r="K25" s="26">
        <v>5</v>
      </c>
      <c r="L25" s="26">
        <v>5</v>
      </c>
      <c r="M25" s="26">
        <v>5</v>
      </c>
      <c r="N25" s="23"/>
    </row>
    <row r="26" spans="1:14" ht="13.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3"/>
    </row>
    <row r="27" spans="1:14" ht="13.5">
      <c r="A27" s="31" t="s">
        <v>155</v>
      </c>
      <c r="B27" s="26">
        <v>2495.3</v>
      </c>
      <c r="C27" s="26">
        <v>2617.8</v>
      </c>
      <c r="D27" s="26">
        <v>2717.4</v>
      </c>
      <c r="E27" s="26">
        <v>2877</v>
      </c>
      <c r="F27" s="26">
        <v>2973.6</v>
      </c>
      <c r="G27" s="26">
        <v>3105.2</v>
      </c>
      <c r="H27" s="26">
        <v>3230.8</v>
      </c>
      <c r="I27" s="26">
        <v>3369.7</v>
      </c>
      <c r="J27" s="26">
        <v>3500.1</v>
      </c>
      <c r="K27" s="26">
        <v>3637.7</v>
      </c>
      <c r="L27" s="26">
        <v>3779.3</v>
      </c>
      <c r="M27" s="26">
        <v>3945</v>
      </c>
      <c r="N27" s="23"/>
    </row>
    <row r="28" spans="1:14" ht="13.5">
      <c r="A28" s="31" t="s">
        <v>148</v>
      </c>
      <c r="B28" s="26">
        <v>5745.4</v>
      </c>
      <c r="C28" s="26">
        <v>6095</v>
      </c>
      <c r="D28" s="26">
        <v>6459.1</v>
      </c>
      <c r="E28" s="26">
        <v>6843.3</v>
      </c>
      <c r="F28" s="26">
        <v>7228.8</v>
      </c>
      <c r="G28" s="26">
        <v>7613</v>
      </c>
      <c r="H28" s="26">
        <v>8028.4</v>
      </c>
      <c r="I28" s="26">
        <v>8449.8</v>
      </c>
      <c r="J28" s="26">
        <v>8888.7</v>
      </c>
      <c r="K28" s="26">
        <v>9345.4</v>
      </c>
      <c r="L28" s="26">
        <v>9826.2</v>
      </c>
      <c r="M28" s="26">
        <v>10325.8</v>
      </c>
      <c r="N28" s="23"/>
    </row>
    <row r="29" spans="1:14" ht="13.5">
      <c r="A29" s="31" t="s">
        <v>149</v>
      </c>
      <c r="B29" s="27">
        <v>1350.9</v>
      </c>
      <c r="C29" s="27">
        <v>1495.1</v>
      </c>
      <c r="D29" s="27">
        <v>1511.5</v>
      </c>
      <c r="E29" s="27">
        <v>1546.8</v>
      </c>
      <c r="F29" s="27">
        <v>1544.5</v>
      </c>
      <c r="G29" s="27">
        <v>1563</v>
      </c>
      <c r="H29" s="27">
        <v>1572.8</v>
      </c>
      <c r="I29" s="27">
        <v>1603.3</v>
      </c>
      <c r="J29" s="27">
        <v>1634.5</v>
      </c>
      <c r="K29" s="27">
        <v>1675.6</v>
      </c>
      <c r="L29" s="27">
        <v>1724</v>
      </c>
      <c r="M29" s="27">
        <v>1790.8</v>
      </c>
      <c r="N29" s="23"/>
    </row>
    <row r="30" spans="1:14" ht="13.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3"/>
    </row>
    <row r="31" spans="1:14" ht="13.5">
      <c r="A31" s="60" t="s">
        <v>103</v>
      </c>
      <c r="B31" s="27">
        <v>3.16</v>
      </c>
      <c r="C31" s="27">
        <v>4.21</v>
      </c>
      <c r="D31" s="27">
        <v>4.2</v>
      </c>
      <c r="E31" s="27">
        <v>4.26</v>
      </c>
      <c r="F31" s="27">
        <v>4.34</v>
      </c>
      <c r="G31" s="27">
        <v>4.34</v>
      </c>
      <c r="H31" s="27">
        <v>4.34</v>
      </c>
      <c r="I31" s="27">
        <v>4.34</v>
      </c>
      <c r="J31" s="27">
        <v>4.34</v>
      </c>
      <c r="K31" s="27">
        <v>4.34</v>
      </c>
      <c r="L31" s="27">
        <v>4.34</v>
      </c>
      <c r="M31" s="27">
        <v>4.34</v>
      </c>
      <c r="N31" s="23"/>
    </row>
    <row r="32" spans="1:14" ht="13.5">
      <c r="A32" s="60" t="s">
        <v>151</v>
      </c>
      <c r="B32" s="27">
        <v>4.32</v>
      </c>
      <c r="C32" s="27">
        <v>5</v>
      </c>
      <c r="D32" s="27">
        <v>5.35</v>
      </c>
      <c r="E32" s="27">
        <v>5.5</v>
      </c>
      <c r="F32" s="27">
        <v>5.58</v>
      </c>
      <c r="G32" s="27">
        <v>5.6</v>
      </c>
      <c r="H32" s="27">
        <v>5.6</v>
      </c>
      <c r="I32" s="27">
        <v>5.6</v>
      </c>
      <c r="J32" s="27">
        <v>5.6</v>
      </c>
      <c r="K32" s="27">
        <v>5.6</v>
      </c>
      <c r="L32" s="27">
        <v>5.6</v>
      </c>
      <c r="M32" s="27">
        <v>5.6</v>
      </c>
      <c r="N32" s="23"/>
    </row>
    <row r="33" spans="1:14" ht="13.5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</row>
    <row r="34" spans="1:14" ht="13.5">
      <c r="A34" s="6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</row>
    <row r="35" spans="1:14" ht="13.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</row>
    <row r="36" spans="1:14" ht="13.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3"/>
    </row>
    <row r="37" spans="1:14" ht="13.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3"/>
    </row>
    <row r="38" spans="1:14" ht="13.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3"/>
    </row>
    <row r="39" spans="1:14" ht="13.5">
      <c r="A39" s="22"/>
      <c r="B39" s="27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/>
    </row>
    <row r="40" spans="1:14" ht="13.5">
      <c r="A40" s="22"/>
      <c r="B40" s="27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3"/>
    </row>
    <row r="41" spans="1:14" ht="13.5">
      <c r="A41" s="22"/>
      <c r="B41" s="27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/>
    </row>
    <row r="42" spans="1:14" ht="13.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</row>
    <row r="43" spans="1:14" ht="13.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3"/>
    </row>
    <row r="44" spans="1:14" ht="13.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</row>
    <row r="45" spans="1:14" ht="13.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3"/>
    </row>
    <row r="46" spans="1:14" ht="13.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3"/>
    </row>
    <row r="47" spans="1:14" ht="13.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3"/>
    </row>
    <row r="48" spans="1:14" ht="13.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3"/>
    </row>
    <row r="49" spans="1:14" ht="13.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3"/>
    </row>
    <row r="50" spans="1:14" ht="13.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3"/>
    </row>
    <row r="51" spans="1:14" ht="13.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</row>
    <row r="52" spans="1:14" ht="13.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84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1.5546875" style="0" customWidth="1"/>
    <col min="2" max="13" width="7.3359375" style="0" customWidth="1"/>
  </cols>
  <sheetData>
    <row r="1" spans="1:16" ht="15.75">
      <c r="A1" s="29" t="s">
        <v>164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61"/>
      <c r="P1" s="61"/>
    </row>
    <row r="2" spans="1:16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61"/>
      <c r="P2" s="61"/>
    </row>
    <row r="3" spans="1:16" ht="15.75">
      <c r="A3" s="24" t="s">
        <v>61</v>
      </c>
      <c r="B3" s="25">
        <v>2006</v>
      </c>
      <c r="C3" s="25">
        <f>1+B3</f>
        <v>2007</v>
      </c>
      <c r="D3" s="25">
        <f aca="true" t="shared" si="0" ref="D3:M3">1+C3</f>
        <v>2008</v>
      </c>
      <c r="E3" s="25">
        <f t="shared" si="0"/>
        <v>2009</v>
      </c>
      <c r="F3" s="25">
        <f t="shared" si="0"/>
        <v>2010</v>
      </c>
      <c r="G3" s="25">
        <f t="shared" si="0"/>
        <v>2011</v>
      </c>
      <c r="H3" s="25">
        <f t="shared" si="0"/>
        <v>2012</v>
      </c>
      <c r="I3" s="25">
        <f t="shared" si="0"/>
        <v>2013</v>
      </c>
      <c r="J3" s="25">
        <f t="shared" si="0"/>
        <v>2014</v>
      </c>
      <c r="K3" s="25">
        <f t="shared" si="0"/>
        <v>2015</v>
      </c>
      <c r="L3" s="25">
        <f t="shared" si="0"/>
        <v>2016</v>
      </c>
      <c r="M3" s="25">
        <f t="shared" si="0"/>
        <v>2017</v>
      </c>
      <c r="N3" s="23"/>
      <c r="O3" s="61"/>
      <c r="P3" s="61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61"/>
      <c r="P4" s="61"/>
    </row>
    <row r="5" spans="1:16" ht="15.75">
      <c r="A5" s="22" t="s">
        <v>127</v>
      </c>
      <c r="B5" s="26">
        <v>13248.3</v>
      </c>
      <c r="C5" s="26">
        <v>13946.2</v>
      </c>
      <c r="D5" s="26">
        <v>14710.7</v>
      </c>
      <c r="E5" s="26">
        <v>15506.8</v>
      </c>
      <c r="F5" s="26">
        <v>16316.2</v>
      </c>
      <c r="G5" s="26">
        <v>17147.6</v>
      </c>
      <c r="H5" s="26">
        <v>18002.6</v>
      </c>
      <c r="I5" s="26">
        <v>18898.3</v>
      </c>
      <c r="J5" s="26">
        <v>19839.2</v>
      </c>
      <c r="K5" s="26">
        <v>20827.2</v>
      </c>
      <c r="L5" s="26">
        <v>21863.4</v>
      </c>
      <c r="M5" s="26">
        <v>22951.5</v>
      </c>
      <c r="N5" s="23"/>
      <c r="O5" s="61"/>
      <c r="P5" s="61"/>
    </row>
    <row r="6" spans="1:16" ht="15.75">
      <c r="A6" s="22" t="s">
        <v>110</v>
      </c>
      <c r="B6" s="26">
        <v>13479.3</v>
      </c>
      <c r="C6" s="27">
        <v>14219.3</v>
      </c>
      <c r="D6" s="27">
        <v>15002.2</v>
      </c>
      <c r="E6" s="27">
        <v>15803.7</v>
      </c>
      <c r="F6" s="27">
        <v>16619.2</v>
      </c>
      <c r="G6" s="27">
        <v>17458.3</v>
      </c>
      <c r="H6" s="27">
        <v>18324.7</v>
      </c>
      <c r="I6" s="27">
        <v>19237.2</v>
      </c>
      <c r="J6" s="27">
        <v>20194.4</v>
      </c>
      <c r="K6" s="27">
        <v>21200.4</v>
      </c>
      <c r="L6" s="27">
        <v>22254.8</v>
      </c>
      <c r="M6" s="27">
        <v>23362.8</v>
      </c>
      <c r="N6" s="23"/>
      <c r="O6" s="61"/>
      <c r="P6" s="61"/>
    </row>
    <row r="7" spans="1:16" ht="15.75">
      <c r="A7" s="22" t="s">
        <v>80</v>
      </c>
      <c r="B7" s="26">
        <v>6.4</v>
      </c>
      <c r="C7" s="27">
        <f>100*C5/B5-100</f>
        <v>5.267845685861587</v>
      </c>
      <c r="D7" s="27">
        <f aca="true" t="shared" si="1" ref="D7:M7">100*D5/C5-100</f>
        <v>5.481779983077828</v>
      </c>
      <c r="E7" s="27">
        <f t="shared" si="1"/>
        <v>5.411707124745931</v>
      </c>
      <c r="F7" s="27">
        <f t="shared" si="1"/>
        <v>5.219645574844591</v>
      </c>
      <c r="G7" s="27">
        <f t="shared" si="1"/>
        <v>5.095549208761824</v>
      </c>
      <c r="H7" s="27">
        <f t="shared" si="1"/>
        <v>4.986120506659816</v>
      </c>
      <c r="I7" s="27">
        <f t="shared" si="1"/>
        <v>4.975392443313751</v>
      </c>
      <c r="J7" s="27">
        <f t="shared" si="1"/>
        <v>4.978754702803954</v>
      </c>
      <c r="K7" s="27">
        <f t="shared" si="1"/>
        <v>4.9800395177224885</v>
      </c>
      <c r="L7" s="27">
        <f t="shared" si="1"/>
        <v>4.975224706153483</v>
      </c>
      <c r="M7" s="27">
        <f t="shared" si="1"/>
        <v>4.97681056011416</v>
      </c>
      <c r="N7" s="23"/>
      <c r="O7" s="61"/>
      <c r="P7" s="61"/>
    </row>
    <row r="8" spans="1:16" ht="15.75">
      <c r="A8" s="22" t="s">
        <v>81</v>
      </c>
      <c r="B8" s="27">
        <v>5.9</v>
      </c>
      <c r="C8" s="27">
        <f aca="true" t="shared" si="2" ref="C8:M8">100*C6/B6-100</f>
        <v>5.4898993271164045</v>
      </c>
      <c r="D8" s="27">
        <f t="shared" si="2"/>
        <v>5.505896914756704</v>
      </c>
      <c r="E8" s="27">
        <f t="shared" si="2"/>
        <v>5.342549759368623</v>
      </c>
      <c r="F8" s="27">
        <f t="shared" si="2"/>
        <v>5.160184007542526</v>
      </c>
      <c r="G8" s="27">
        <f t="shared" si="2"/>
        <v>5.048979493597756</v>
      </c>
      <c r="H8" s="27">
        <f t="shared" si="2"/>
        <v>4.962682506315048</v>
      </c>
      <c r="I8" s="27">
        <f t="shared" si="2"/>
        <v>4.979617674504894</v>
      </c>
      <c r="J8" s="27">
        <f t="shared" si="2"/>
        <v>4.975776100472004</v>
      </c>
      <c r="K8" s="27">
        <f t="shared" si="2"/>
        <v>4.981579051618269</v>
      </c>
      <c r="L8" s="27">
        <f t="shared" si="2"/>
        <v>4.973491066206293</v>
      </c>
      <c r="M8" s="27">
        <f t="shared" si="2"/>
        <v>4.978701224005604</v>
      </c>
      <c r="N8" s="23"/>
      <c r="O8" s="61"/>
      <c r="P8" s="61"/>
    </row>
    <row r="9" spans="1:16" ht="15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3"/>
      <c r="O9" s="61"/>
      <c r="P9" s="61"/>
    </row>
    <row r="10" spans="1:16" ht="15.75">
      <c r="A10" s="22" t="s">
        <v>156</v>
      </c>
      <c r="B10" s="26">
        <v>11412.4</v>
      </c>
      <c r="C10" s="26">
        <v>11721.4</v>
      </c>
      <c r="D10" s="26">
        <v>12076.9</v>
      </c>
      <c r="E10" s="26">
        <v>12450.6</v>
      </c>
      <c r="F10" s="26">
        <v>12826.6</v>
      </c>
      <c r="G10" s="26">
        <v>13211.4</v>
      </c>
      <c r="H10" s="26">
        <v>13599</v>
      </c>
      <c r="I10" s="26">
        <v>13995.9</v>
      </c>
      <c r="J10" s="26">
        <v>14404.5</v>
      </c>
      <c r="K10" s="26">
        <v>14825.2</v>
      </c>
      <c r="L10" s="26">
        <v>15258</v>
      </c>
      <c r="M10" s="26">
        <v>15703.6</v>
      </c>
      <c r="N10" s="23"/>
      <c r="O10" s="61"/>
      <c r="P10" s="61"/>
    </row>
    <row r="11" spans="1:16" ht="15.75">
      <c r="A11" s="22" t="s">
        <v>157</v>
      </c>
      <c r="B11" s="23">
        <v>11512.1</v>
      </c>
      <c r="C11" s="23">
        <v>11848.2</v>
      </c>
      <c r="D11" s="27">
        <v>12215.5</v>
      </c>
      <c r="E11" s="27">
        <v>12591.4</v>
      </c>
      <c r="F11" s="27">
        <v>12969</v>
      </c>
      <c r="G11" s="27">
        <v>13357.2</v>
      </c>
      <c r="H11" s="27">
        <v>13746</v>
      </c>
      <c r="I11" s="27">
        <v>14147.3</v>
      </c>
      <c r="J11" s="27">
        <v>14560.3</v>
      </c>
      <c r="K11" s="27">
        <v>14985.6</v>
      </c>
      <c r="L11" s="27">
        <v>15423.1</v>
      </c>
      <c r="M11" s="27">
        <v>15873.5</v>
      </c>
      <c r="N11" s="23"/>
      <c r="O11" s="61"/>
      <c r="P11" s="61"/>
    </row>
    <row r="12" spans="1:16" ht="15.75">
      <c r="A12" s="22" t="s">
        <v>84</v>
      </c>
      <c r="B12" s="26">
        <v>3.3</v>
      </c>
      <c r="C12" s="27">
        <f>100*C10/B10-100</f>
        <v>2.707581227436833</v>
      </c>
      <c r="D12" s="27">
        <f aca="true" t="shared" si="3" ref="D12:M12">100*D10/C10-100</f>
        <v>3.032914157011959</v>
      </c>
      <c r="E12" s="27">
        <f t="shared" si="3"/>
        <v>3.0943371229371763</v>
      </c>
      <c r="F12" s="27">
        <f t="shared" si="3"/>
        <v>3.019934782259483</v>
      </c>
      <c r="G12" s="27">
        <f t="shared" si="3"/>
        <v>3.0000155925966254</v>
      </c>
      <c r="H12" s="27">
        <f t="shared" si="3"/>
        <v>2.93382987419956</v>
      </c>
      <c r="I12" s="27">
        <f t="shared" si="3"/>
        <v>2.9185969556585007</v>
      </c>
      <c r="J12" s="27">
        <f t="shared" si="3"/>
        <v>2.919426403446721</v>
      </c>
      <c r="K12" s="27">
        <f t="shared" si="3"/>
        <v>2.92061508556354</v>
      </c>
      <c r="L12" s="27">
        <f t="shared" si="3"/>
        <v>2.9193535331732363</v>
      </c>
      <c r="M12" s="27">
        <f t="shared" si="3"/>
        <v>2.920435181544107</v>
      </c>
      <c r="N12" s="23"/>
      <c r="O12" s="61"/>
      <c r="P12" s="61"/>
    </row>
    <row r="13" spans="1:16" ht="15.75">
      <c r="A13" s="22" t="s">
        <v>85</v>
      </c>
      <c r="B13" s="26">
        <v>3.1</v>
      </c>
      <c r="C13" s="27">
        <f aca="true" t="shared" si="4" ref="C13:M13">100*C11/B11-100</f>
        <v>2.919536835156052</v>
      </c>
      <c r="D13" s="27">
        <f t="shared" si="4"/>
        <v>3.1000489525835064</v>
      </c>
      <c r="E13" s="27">
        <f t="shared" si="4"/>
        <v>3.0772379354099257</v>
      </c>
      <c r="F13" s="27">
        <f t="shared" si="4"/>
        <v>2.9988722461362585</v>
      </c>
      <c r="G13" s="27">
        <f t="shared" si="4"/>
        <v>2.9932916955817745</v>
      </c>
      <c r="H13" s="27">
        <f t="shared" si="4"/>
        <v>2.9107896864612286</v>
      </c>
      <c r="I13" s="27">
        <f t="shared" si="4"/>
        <v>2.9193947330132346</v>
      </c>
      <c r="J13" s="27">
        <f t="shared" si="4"/>
        <v>2.919284951898959</v>
      </c>
      <c r="K13" s="27">
        <f t="shared" si="4"/>
        <v>2.9209562989773588</v>
      </c>
      <c r="L13" s="27">
        <f t="shared" si="4"/>
        <v>2.919469357249625</v>
      </c>
      <c r="M13" s="27">
        <f t="shared" si="4"/>
        <v>2.920294882351797</v>
      </c>
      <c r="N13" s="23"/>
      <c r="O13" s="61"/>
      <c r="P13" s="61"/>
    </row>
    <row r="14" spans="1:16" ht="15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3"/>
      <c r="O14" s="61"/>
      <c r="P14" s="61"/>
    </row>
    <row r="15" spans="1:16" ht="15.75">
      <c r="A15" s="22" t="s">
        <v>139</v>
      </c>
      <c r="B15" s="62">
        <v>116.1</v>
      </c>
      <c r="C15" s="62">
        <v>119</v>
      </c>
      <c r="D15" s="62">
        <v>121.82</v>
      </c>
      <c r="E15" s="62">
        <v>124.56</v>
      </c>
      <c r="F15" s="62">
        <v>127.22</v>
      </c>
      <c r="G15" s="62">
        <v>129.8</v>
      </c>
      <c r="H15" s="62">
        <v>132.39</v>
      </c>
      <c r="I15" s="62">
        <v>135.04</v>
      </c>
      <c r="J15" s="62">
        <v>137.74</v>
      </c>
      <c r="K15" s="62">
        <v>140.49</v>
      </c>
      <c r="L15" s="62">
        <v>143.3</v>
      </c>
      <c r="M15" s="62">
        <v>146.16</v>
      </c>
      <c r="N15" s="23"/>
      <c r="O15" s="61"/>
      <c r="P15" s="61"/>
    </row>
    <row r="16" spans="1:16" ht="15.75">
      <c r="A16" s="22" t="s">
        <v>126</v>
      </c>
      <c r="B16" s="62">
        <v>117.11</v>
      </c>
      <c r="C16" s="63">
        <v>120.03</v>
      </c>
      <c r="D16" s="63">
        <v>122.83</v>
      </c>
      <c r="E16" s="63">
        <v>125.53</v>
      </c>
      <c r="F16" s="63">
        <v>128.16</v>
      </c>
      <c r="G16" s="63">
        <v>130.72</v>
      </c>
      <c r="H16" s="63">
        <v>133.32</v>
      </c>
      <c r="I16" s="63">
        <v>135.99</v>
      </c>
      <c r="J16" s="63">
        <v>138.71</v>
      </c>
      <c r="K16" s="63">
        <v>141.48</v>
      </c>
      <c r="L16" s="63">
        <v>144.31</v>
      </c>
      <c r="M16" s="63">
        <v>147.19</v>
      </c>
      <c r="N16" s="23"/>
      <c r="O16" s="61"/>
      <c r="P16" s="61"/>
    </row>
    <row r="17" spans="1:16" ht="15.75">
      <c r="A17" s="22" t="s">
        <v>80</v>
      </c>
      <c r="B17" s="26">
        <v>3</v>
      </c>
      <c r="C17" s="27">
        <f>100*C15/B15-100</f>
        <v>2.4978466838932007</v>
      </c>
      <c r="D17" s="27">
        <f aca="true" t="shared" si="5" ref="D17:M17">100*D15/C15-100</f>
        <v>2.3697478991596626</v>
      </c>
      <c r="E17" s="27">
        <f t="shared" si="5"/>
        <v>2.249220160893131</v>
      </c>
      <c r="F17" s="27">
        <f t="shared" si="5"/>
        <v>2.1355170199100826</v>
      </c>
      <c r="G17" s="27">
        <f t="shared" si="5"/>
        <v>2.0279830215375085</v>
      </c>
      <c r="H17" s="27">
        <f t="shared" si="5"/>
        <v>1.9953775038520547</v>
      </c>
      <c r="I17" s="27">
        <f t="shared" si="5"/>
        <v>2.0016617569302895</v>
      </c>
      <c r="J17" s="27">
        <f t="shared" si="5"/>
        <v>1.9994075829383888</v>
      </c>
      <c r="K17" s="27">
        <f t="shared" si="5"/>
        <v>1.9965151735153057</v>
      </c>
      <c r="L17" s="27">
        <f t="shared" si="5"/>
        <v>2.0001423588867624</v>
      </c>
      <c r="M17" s="27">
        <f t="shared" si="5"/>
        <v>1.9958129797627322</v>
      </c>
      <c r="N17" s="23"/>
      <c r="O17" s="61"/>
      <c r="P17" s="61"/>
    </row>
    <row r="18" spans="1:16" ht="15.75">
      <c r="A18" s="22" t="s">
        <v>209</v>
      </c>
      <c r="B18" s="26">
        <v>2.7</v>
      </c>
      <c r="C18" s="27">
        <f aca="true" t="shared" si="6" ref="C18:M18">100*C16/B16-100</f>
        <v>2.493382290154557</v>
      </c>
      <c r="D18" s="27">
        <f t="shared" si="6"/>
        <v>2.3327501457968793</v>
      </c>
      <c r="E18" s="27">
        <f t="shared" si="6"/>
        <v>2.198160058617603</v>
      </c>
      <c r="F18" s="27">
        <f t="shared" si="6"/>
        <v>2.095116705170085</v>
      </c>
      <c r="G18" s="27">
        <f t="shared" si="6"/>
        <v>1.9975031210986316</v>
      </c>
      <c r="H18" s="27">
        <f t="shared" si="6"/>
        <v>1.988984088127296</v>
      </c>
      <c r="I18" s="27">
        <f t="shared" si="6"/>
        <v>2.002700270027006</v>
      </c>
      <c r="J18" s="27">
        <f t="shared" si="6"/>
        <v>2.000147069637464</v>
      </c>
      <c r="K18" s="27">
        <f t="shared" si="6"/>
        <v>1.9969721000648661</v>
      </c>
      <c r="L18" s="27">
        <f t="shared" si="6"/>
        <v>2.000282725473568</v>
      </c>
      <c r="M18" s="27">
        <f t="shared" si="6"/>
        <v>1.9957036934377328</v>
      </c>
      <c r="N18" s="23"/>
      <c r="O18" s="61"/>
      <c r="P18" s="61"/>
    </row>
    <row r="19" spans="1:16" ht="15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3"/>
      <c r="O19" s="61"/>
      <c r="P19" s="61"/>
    </row>
    <row r="20" spans="1:16" ht="15.75">
      <c r="A20" s="22" t="s">
        <v>118</v>
      </c>
      <c r="B20" s="26">
        <v>201.7</v>
      </c>
      <c r="C20" s="26">
        <v>206</v>
      </c>
      <c r="D20" s="26">
        <v>211.4</v>
      </c>
      <c r="E20" s="26">
        <v>216.79</v>
      </c>
      <c r="F20" s="26">
        <v>222</v>
      </c>
      <c r="G20" s="26">
        <v>227.2</v>
      </c>
      <c r="H20" s="26">
        <v>232.5</v>
      </c>
      <c r="I20" s="26">
        <v>237.8</v>
      </c>
      <c r="J20" s="26">
        <v>243.3</v>
      </c>
      <c r="K20" s="26">
        <v>248.9</v>
      </c>
      <c r="L20" s="26">
        <v>254.6</v>
      </c>
      <c r="M20" s="26">
        <v>260.5</v>
      </c>
      <c r="N20" s="23"/>
      <c r="O20" s="61"/>
      <c r="P20" s="61"/>
    </row>
    <row r="21" spans="1:16" ht="15.75">
      <c r="A21" s="22" t="s">
        <v>131</v>
      </c>
      <c r="B21" s="27">
        <v>202.7</v>
      </c>
      <c r="C21" s="27">
        <f>+B21*(1+0.01*C23)</f>
        <v>208.01074</v>
      </c>
      <c r="D21" s="27">
        <f aca="true" t="shared" si="7" ref="D21:M21">+C21*(1+0.01*D23)</f>
        <v>213.439820314</v>
      </c>
      <c r="E21" s="27">
        <f t="shared" si="7"/>
        <v>218.77581582185</v>
      </c>
      <c r="F21" s="27">
        <f t="shared" si="7"/>
        <v>224.0264354015744</v>
      </c>
      <c r="G21" s="27">
        <f t="shared" si="7"/>
        <v>229.17904341581058</v>
      </c>
      <c r="H21" s="27">
        <f t="shared" si="7"/>
        <v>234.4501614143742</v>
      </c>
      <c r="I21" s="27">
        <f t="shared" si="7"/>
        <v>239.8425151269048</v>
      </c>
      <c r="J21" s="27">
        <f t="shared" si="7"/>
        <v>245.3588929748236</v>
      </c>
      <c r="K21" s="27">
        <f t="shared" si="7"/>
        <v>251.00214751324452</v>
      </c>
      <c r="L21" s="27">
        <f t="shared" si="7"/>
        <v>256.77519690604913</v>
      </c>
      <c r="M21" s="27">
        <f t="shared" si="7"/>
        <v>262.6810264348882</v>
      </c>
      <c r="N21" s="23"/>
      <c r="O21" s="61"/>
      <c r="P21" s="61"/>
    </row>
    <row r="22" spans="1:16" ht="15.75">
      <c r="A22" s="22" t="s">
        <v>203</v>
      </c>
      <c r="B22" s="26">
        <v>3.3</v>
      </c>
      <c r="C22" s="27">
        <f aca="true" t="shared" si="8" ref="C22:M22">100*C20/B20-100</f>
        <v>2.131879028259803</v>
      </c>
      <c r="D22" s="27">
        <f t="shared" si="8"/>
        <v>2.6213592233009706</v>
      </c>
      <c r="E22" s="27">
        <f t="shared" si="8"/>
        <v>2.549668874172184</v>
      </c>
      <c r="F22" s="27">
        <f t="shared" si="8"/>
        <v>2.4032473822593374</v>
      </c>
      <c r="G22" s="27">
        <f t="shared" si="8"/>
        <v>2.3423423423423486</v>
      </c>
      <c r="H22" s="27">
        <f t="shared" si="8"/>
        <v>2.332746478873247</v>
      </c>
      <c r="I22" s="27">
        <f t="shared" si="8"/>
        <v>2.27956989247312</v>
      </c>
      <c r="J22" s="27">
        <f t="shared" si="8"/>
        <v>2.3128679562657624</v>
      </c>
      <c r="K22" s="27">
        <f t="shared" si="8"/>
        <v>2.3016851623510064</v>
      </c>
      <c r="L22" s="27">
        <f t="shared" si="8"/>
        <v>2.290076335877856</v>
      </c>
      <c r="M22" s="27">
        <f t="shared" si="8"/>
        <v>2.3173605655930913</v>
      </c>
      <c r="N22" s="23"/>
      <c r="O22" s="61"/>
      <c r="P22" s="61"/>
    </row>
    <row r="23" spans="1:16" ht="15.75">
      <c r="A23" s="22" t="s">
        <v>128</v>
      </c>
      <c r="B23" s="26">
        <v>2.3</v>
      </c>
      <c r="C23" s="27">
        <v>2.62</v>
      </c>
      <c r="D23" s="27">
        <v>2.61</v>
      </c>
      <c r="E23" s="27">
        <v>2.5</v>
      </c>
      <c r="F23" s="27">
        <v>2.4</v>
      </c>
      <c r="G23" s="27">
        <v>2.3</v>
      </c>
      <c r="H23" s="27">
        <v>2.3</v>
      </c>
      <c r="I23" s="27">
        <v>2.3</v>
      </c>
      <c r="J23" s="27">
        <v>2.3</v>
      </c>
      <c r="K23" s="27">
        <v>2.3</v>
      </c>
      <c r="L23" s="27">
        <v>2.3</v>
      </c>
      <c r="M23" s="27">
        <v>2.3</v>
      </c>
      <c r="N23" s="23"/>
      <c r="O23" s="61"/>
      <c r="P23" s="61"/>
    </row>
    <row r="24" spans="1:16" ht="15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3"/>
      <c r="O24" s="61"/>
      <c r="P24" s="61"/>
    </row>
    <row r="25" spans="1:16" ht="15.75">
      <c r="A25" s="22" t="s">
        <v>204</v>
      </c>
      <c r="B25" s="26">
        <v>4.6</v>
      </c>
      <c r="C25" s="26">
        <v>4.6</v>
      </c>
      <c r="D25" s="26">
        <v>4.8</v>
      </c>
      <c r="E25" s="26">
        <v>4.8</v>
      </c>
      <c r="F25" s="26">
        <v>4.8</v>
      </c>
      <c r="G25" s="26">
        <v>4.8</v>
      </c>
      <c r="H25" s="26">
        <v>4.8</v>
      </c>
      <c r="I25" s="26">
        <v>4.8</v>
      </c>
      <c r="J25" s="26">
        <v>4.8</v>
      </c>
      <c r="K25" s="26">
        <v>4.8</v>
      </c>
      <c r="L25" s="26">
        <v>4.8</v>
      </c>
      <c r="M25" s="26">
        <v>4.8</v>
      </c>
      <c r="N25" s="23"/>
      <c r="O25" s="61"/>
      <c r="P25" s="61"/>
    </row>
    <row r="26" spans="1:16" ht="15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3"/>
      <c r="O26" s="61"/>
      <c r="P26" s="61"/>
    </row>
    <row r="27" spans="1:16" ht="15.75">
      <c r="A27" s="31" t="s">
        <v>155</v>
      </c>
      <c r="B27" s="26">
        <v>2754</v>
      </c>
      <c r="C27" s="26">
        <v>2948.6</v>
      </c>
      <c r="D27" s="26">
        <v>3111.8</v>
      </c>
      <c r="E27" s="26">
        <v>3260.6</v>
      </c>
      <c r="F27" s="26">
        <v>3403.5</v>
      </c>
      <c r="G27" s="26">
        <v>3579.4</v>
      </c>
      <c r="H27" s="26">
        <v>3755.6</v>
      </c>
      <c r="I27" s="26">
        <v>3921.2</v>
      </c>
      <c r="J27" s="26">
        <v>4101.7</v>
      </c>
      <c r="K27" s="26">
        <v>4298.6</v>
      </c>
      <c r="L27" s="26">
        <v>4518.6</v>
      </c>
      <c r="M27" s="26">
        <v>4775.4</v>
      </c>
      <c r="N27" s="23"/>
      <c r="O27" s="61"/>
      <c r="P27" s="61"/>
    </row>
    <row r="28" spans="1:16" ht="15.75">
      <c r="A28" s="31" t="s">
        <v>205</v>
      </c>
      <c r="B28" s="26">
        <v>6114.9</v>
      </c>
      <c r="C28" s="26">
        <v>6478.1</v>
      </c>
      <c r="D28" s="26">
        <v>6861.9</v>
      </c>
      <c r="E28" s="26">
        <v>7248.2</v>
      </c>
      <c r="F28" s="26">
        <v>7628.4</v>
      </c>
      <c r="G28" s="26">
        <v>8034.8</v>
      </c>
      <c r="H28" s="26">
        <v>8454.3</v>
      </c>
      <c r="I28" s="26">
        <v>8890</v>
      </c>
      <c r="J28" s="26">
        <v>9339.9</v>
      </c>
      <c r="K28" s="26">
        <v>9808.4</v>
      </c>
      <c r="L28" s="26">
        <v>10293.4</v>
      </c>
      <c r="M28" s="26">
        <v>10820.3</v>
      </c>
      <c r="N28" s="23"/>
      <c r="O28" s="61"/>
      <c r="P28" s="61"/>
    </row>
    <row r="29" spans="1:16" ht="15.75">
      <c r="A29" s="31" t="s">
        <v>206</v>
      </c>
      <c r="B29" s="27">
        <v>1587.6</v>
      </c>
      <c r="C29" s="27">
        <v>1630.2</v>
      </c>
      <c r="D29" s="27">
        <v>1675.4</v>
      </c>
      <c r="E29" s="27">
        <v>1708.3</v>
      </c>
      <c r="F29" s="27">
        <v>1723.2</v>
      </c>
      <c r="G29" s="27">
        <v>1741</v>
      </c>
      <c r="H29" s="27">
        <v>1762.2</v>
      </c>
      <c r="I29" s="27">
        <v>1810.6</v>
      </c>
      <c r="J29" s="27">
        <v>1874.6</v>
      </c>
      <c r="K29" s="27">
        <v>1945.7</v>
      </c>
      <c r="L29" s="27">
        <v>2015.7</v>
      </c>
      <c r="M29" s="27">
        <v>2070.8</v>
      </c>
      <c r="N29" s="23"/>
      <c r="O29" s="61"/>
      <c r="P29" s="61"/>
    </row>
    <row r="30" spans="1:16" ht="15.7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3"/>
      <c r="O30" s="61"/>
      <c r="P30" s="61"/>
    </row>
    <row r="31" spans="1:16" ht="15.75">
      <c r="A31" s="60" t="s">
        <v>207</v>
      </c>
      <c r="B31" s="27">
        <v>4.74</v>
      </c>
      <c r="C31" s="27">
        <v>4.74</v>
      </c>
      <c r="D31" s="27">
        <v>4.6</v>
      </c>
      <c r="E31" s="27">
        <v>4.4</v>
      </c>
      <c r="F31" s="27">
        <v>4.2</v>
      </c>
      <c r="G31" s="27">
        <v>4.1</v>
      </c>
      <c r="H31" s="27">
        <v>4.1</v>
      </c>
      <c r="I31" s="27">
        <v>4.1</v>
      </c>
      <c r="J31" s="27">
        <v>4.1</v>
      </c>
      <c r="K31" s="27">
        <v>4.1</v>
      </c>
      <c r="L31" s="27">
        <v>4.1</v>
      </c>
      <c r="M31" s="27">
        <v>4.1</v>
      </c>
      <c r="N31" s="23"/>
      <c r="O31" s="61"/>
      <c r="P31" s="61"/>
    </row>
    <row r="32" spans="1:16" ht="15.75">
      <c r="A32" s="60" t="s">
        <v>208</v>
      </c>
      <c r="B32" s="27">
        <v>4.82</v>
      </c>
      <c r="C32" s="27">
        <v>4.95</v>
      </c>
      <c r="D32" s="27">
        <v>5.07</v>
      </c>
      <c r="E32" s="27">
        <v>5.24</v>
      </c>
      <c r="F32" s="27">
        <v>5.3</v>
      </c>
      <c r="G32" s="27">
        <v>5.29</v>
      </c>
      <c r="H32" s="27">
        <v>5.29</v>
      </c>
      <c r="I32" s="27">
        <v>5.29</v>
      </c>
      <c r="J32" s="27">
        <v>5.29</v>
      </c>
      <c r="K32" s="27">
        <v>5.29</v>
      </c>
      <c r="L32" s="27">
        <v>5.29</v>
      </c>
      <c r="M32" s="27">
        <v>5.29</v>
      </c>
      <c r="N32" s="23"/>
      <c r="O32" s="61"/>
      <c r="P32" s="61"/>
    </row>
    <row r="33" spans="1:16" ht="15.75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  <c r="O33" s="61"/>
      <c r="P33" s="61"/>
    </row>
    <row r="34" spans="1:16" ht="15.75">
      <c r="A34" s="6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  <c r="O34" s="61"/>
      <c r="P34" s="61"/>
    </row>
    <row r="35" spans="1:16" ht="15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  <c r="O35" s="61"/>
      <c r="P35" s="61"/>
    </row>
    <row r="36" spans="1:16" ht="15.7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3"/>
      <c r="O36" s="61"/>
      <c r="P36" s="61"/>
    </row>
    <row r="37" spans="1:16" ht="15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3"/>
      <c r="O37" s="61"/>
      <c r="P37" s="61"/>
    </row>
    <row r="38" spans="1:16" ht="15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3"/>
      <c r="O38" s="61"/>
      <c r="P38" s="61"/>
    </row>
    <row r="39" spans="1:16" ht="15.75">
      <c r="A39" s="22"/>
      <c r="B39" s="27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/>
      <c r="O39" s="61"/>
      <c r="P39" s="61"/>
    </row>
    <row r="40" spans="1:16" ht="15.75">
      <c r="A40" s="22"/>
      <c r="B40" s="27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3"/>
      <c r="O40" s="61"/>
      <c r="P40" s="61"/>
    </row>
    <row r="41" spans="1:16" ht="15.75">
      <c r="A41" s="22"/>
      <c r="B41" s="27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/>
      <c r="O41" s="61"/>
      <c r="P41" s="61"/>
    </row>
    <row r="42" spans="1:16" ht="15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  <c r="O42" s="61"/>
      <c r="P42" s="61"/>
    </row>
    <row r="43" spans="1:16" ht="15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3"/>
      <c r="O43" s="61"/>
      <c r="P43" s="61"/>
    </row>
    <row r="44" spans="1:16" ht="15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  <c r="O44" s="61"/>
      <c r="P44" s="61"/>
    </row>
    <row r="45" spans="1:16" ht="15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3"/>
      <c r="O45" s="61"/>
      <c r="P45" s="61"/>
    </row>
    <row r="46" spans="1:16" ht="15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3"/>
      <c r="O46" s="61"/>
      <c r="P46" s="61"/>
    </row>
    <row r="47" spans="1:16" ht="15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3"/>
      <c r="O47" s="61"/>
      <c r="P47" s="61"/>
    </row>
    <row r="48" spans="1:16" ht="15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3"/>
      <c r="O48" s="61"/>
      <c r="P48" s="61"/>
    </row>
    <row r="49" spans="1:16" ht="15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3"/>
      <c r="O49" s="61"/>
      <c r="P49" s="61"/>
    </row>
    <row r="50" spans="1:16" ht="15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3"/>
      <c r="O50" s="61"/>
      <c r="P50" s="61"/>
    </row>
    <row r="51" spans="1:16" ht="15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  <c r="O51" s="61"/>
      <c r="P51" s="61"/>
    </row>
    <row r="52" spans="1:16" ht="15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3"/>
      <c r="O52" s="61"/>
      <c r="P52" s="61"/>
    </row>
    <row r="53" spans="1:16" ht="15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69" spans="2:11" ht="15">
      <c r="B69" t="s">
        <v>167</v>
      </c>
      <c r="E69" t="s">
        <v>168</v>
      </c>
      <c r="H69" t="s">
        <v>169</v>
      </c>
      <c r="K69" t="s">
        <v>170</v>
      </c>
    </row>
    <row r="70" spans="1:11" ht="15">
      <c r="A70" t="s">
        <v>171</v>
      </c>
      <c r="C70" t="s">
        <v>172</v>
      </c>
      <c r="D70" t="s">
        <v>172</v>
      </c>
      <c r="F70" t="s">
        <v>172</v>
      </c>
      <c r="G70" t="s">
        <v>172</v>
      </c>
      <c r="I70" t="s">
        <v>172</v>
      </c>
      <c r="J70" t="s">
        <v>172</v>
      </c>
      <c r="K70" t="s">
        <v>173</v>
      </c>
    </row>
    <row r="71" spans="1:11" ht="15">
      <c r="A71" t="s">
        <v>174</v>
      </c>
      <c r="B71" t="s">
        <v>175</v>
      </c>
      <c r="C71" t="s">
        <v>176</v>
      </c>
      <c r="D71" t="s">
        <v>177</v>
      </c>
      <c r="E71" t="s">
        <v>175</v>
      </c>
      <c r="F71" t="s">
        <v>176</v>
      </c>
      <c r="G71" t="s">
        <v>177</v>
      </c>
      <c r="H71" t="s">
        <v>175</v>
      </c>
      <c r="I71" t="s">
        <v>176</v>
      </c>
      <c r="J71" t="s">
        <v>177</v>
      </c>
      <c r="K71" t="s">
        <v>178</v>
      </c>
    </row>
    <row r="72" spans="1:11" ht="15">
      <c r="A72" t="s">
        <v>179</v>
      </c>
      <c r="B72" t="s">
        <v>180</v>
      </c>
      <c r="C72" t="s">
        <v>181</v>
      </c>
      <c r="D72" t="s">
        <v>182</v>
      </c>
      <c r="E72" t="s">
        <v>183</v>
      </c>
      <c r="F72" t="s">
        <v>184</v>
      </c>
      <c r="G72" t="s">
        <v>185</v>
      </c>
      <c r="H72" t="s">
        <v>186</v>
      </c>
      <c r="I72" t="s">
        <v>187</v>
      </c>
      <c r="J72" t="s">
        <v>188</v>
      </c>
      <c r="K72" t="s">
        <v>189</v>
      </c>
    </row>
    <row r="73" spans="1:11" ht="15">
      <c r="A73" t="s">
        <v>190</v>
      </c>
      <c r="B73">
        <v>13479.3</v>
      </c>
      <c r="C73">
        <v>5.2</v>
      </c>
      <c r="D73">
        <v>5.9</v>
      </c>
      <c r="E73">
        <v>11512.1</v>
      </c>
      <c r="F73">
        <v>2.8</v>
      </c>
      <c r="G73">
        <v>3.1</v>
      </c>
      <c r="H73">
        <v>117.11</v>
      </c>
      <c r="I73">
        <v>2.4</v>
      </c>
      <c r="J73">
        <v>2.7</v>
      </c>
      <c r="K73">
        <v>4.5</v>
      </c>
    </row>
    <row r="74" spans="1:11" ht="15">
      <c r="A74" t="s">
        <v>191</v>
      </c>
      <c r="B74">
        <v>14219.3</v>
      </c>
      <c r="C74">
        <v>5.3</v>
      </c>
      <c r="D74">
        <v>5.5</v>
      </c>
      <c r="E74">
        <v>11848.2</v>
      </c>
      <c r="F74">
        <v>2.9</v>
      </c>
      <c r="G74">
        <v>2.9</v>
      </c>
      <c r="H74">
        <v>120.03</v>
      </c>
      <c r="I74">
        <v>2.3</v>
      </c>
      <c r="J74">
        <v>2.5</v>
      </c>
      <c r="K74">
        <v>4.7</v>
      </c>
    </row>
    <row r="75" spans="1:11" ht="16.5" customHeight="1">
      <c r="A75" t="s">
        <v>192</v>
      </c>
      <c r="B75">
        <v>15002.2</v>
      </c>
      <c r="C75">
        <v>5.4</v>
      </c>
      <c r="D75">
        <v>5.5</v>
      </c>
      <c r="E75">
        <v>12215.5</v>
      </c>
      <c r="F75">
        <v>3.1</v>
      </c>
      <c r="G75">
        <v>3.1</v>
      </c>
      <c r="H75">
        <v>122.83</v>
      </c>
      <c r="I75">
        <v>2.2</v>
      </c>
      <c r="J75">
        <v>2.3</v>
      </c>
      <c r="K75">
        <v>4.8</v>
      </c>
    </row>
    <row r="76" spans="1:11" ht="15">
      <c r="A76" t="s">
        <v>193</v>
      </c>
      <c r="B76">
        <v>15803.7</v>
      </c>
      <c r="C76">
        <v>5.2</v>
      </c>
      <c r="D76">
        <v>5.3</v>
      </c>
      <c r="E76">
        <v>12591.4</v>
      </c>
      <c r="F76">
        <v>3</v>
      </c>
      <c r="G76">
        <v>3.1</v>
      </c>
      <c r="H76">
        <v>125.53</v>
      </c>
      <c r="I76">
        <v>2.1</v>
      </c>
      <c r="J76">
        <v>2.2</v>
      </c>
      <c r="K76">
        <v>4.8</v>
      </c>
    </row>
    <row r="77" spans="1:11" ht="15">
      <c r="A77" t="s">
        <v>194</v>
      </c>
      <c r="B77">
        <v>16619.2</v>
      </c>
      <c r="C77">
        <v>5</v>
      </c>
      <c r="D77">
        <v>5.2</v>
      </c>
      <c r="E77">
        <v>12969</v>
      </c>
      <c r="F77">
        <v>3</v>
      </c>
      <c r="G77">
        <v>3</v>
      </c>
      <c r="H77">
        <v>128.16</v>
      </c>
      <c r="I77">
        <v>2</v>
      </c>
      <c r="J77">
        <v>2.1</v>
      </c>
      <c r="K77">
        <v>4.8</v>
      </c>
    </row>
    <row r="78" spans="1:11" ht="15">
      <c r="A78" t="s">
        <v>195</v>
      </c>
      <c r="B78">
        <v>17458.3</v>
      </c>
      <c r="C78">
        <v>4.9</v>
      </c>
      <c r="D78">
        <v>5</v>
      </c>
      <c r="E78">
        <v>13357.2</v>
      </c>
      <c r="F78">
        <v>3</v>
      </c>
      <c r="G78">
        <v>3</v>
      </c>
      <c r="H78">
        <v>130.72</v>
      </c>
      <c r="I78">
        <v>1.9</v>
      </c>
      <c r="J78">
        <v>2</v>
      </c>
      <c r="K78">
        <v>4.8</v>
      </c>
    </row>
    <row r="79" spans="1:11" ht="15">
      <c r="A79" t="s">
        <v>196</v>
      </c>
      <c r="B79">
        <v>18324.7</v>
      </c>
      <c r="C79">
        <v>4.9</v>
      </c>
      <c r="D79">
        <v>5</v>
      </c>
      <c r="E79">
        <v>13746</v>
      </c>
      <c r="F79">
        <v>2.9</v>
      </c>
      <c r="G79">
        <v>2.9</v>
      </c>
      <c r="H79">
        <v>133.32</v>
      </c>
      <c r="I79">
        <v>1.9</v>
      </c>
      <c r="J79">
        <v>2</v>
      </c>
      <c r="K79">
        <v>4.8</v>
      </c>
    </row>
    <row r="80" spans="1:11" ht="15">
      <c r="A80" t="s">
        <v>197</v>
      </c>
      <c r="B80">
        <v>19237.2</v>
      </c>
      <c r="C80">
        <v>4.9</v>
      </c>
      <c r="D80">
        <v>5</v>
      </c>
      <c r="E80">
        <v>14147.3</v>
      </c>
      <c r="F80">
        <v>2.9</v>
      </c>
      <c r="G80">
        <v>2.9</v>
      </c>
      <c r="H80">
        <v>135.99</v>
      </c>
      <c r="I80">
        <v>1.9</v>
      </c>
      <c r="J80">
        <v>2</v>
      </c>
      <c r="K80">
        <v>4.8</v>
      </c>
    </row>
    <row r="81" spans="1:11" ht="15">
      <c r="A81" t="s">
        <v>198</v>
      </c>
      <c r="B81">
        <v>20194.4</v>
      </c>
      <c r="C81">
        <v>4.9</v>
      </c>
      <c r="D81">
        <v>5</v>
      </c>
      <c r="E81">
        <v>14560.3</v>
      </c>
      <c r="F81">
        <v>2.9</v>
      </c>
      <c r="G81">
        <v>2.9</v>
      </c>
      <c r="H81">
        <v>138.71</v>
      </c>
      <c r="I81">
        <v>1.9</v>
      </c>
      <c r="J81">
        <v>2</v>
      </c>
      <c r="K81">
        <v>4.8</v>
      </c>
    </row>
    <row r="82" spans="1:11" ht="15">
      <c r="A82" t="s">
        <v>199</v>
      </c>
      <c r="B82">
        <v>21200.4</v>
      </c>
      <c r="C82">
        <v>4.9</v>
      </c>
      <c r="D82">
        <v>5</v>
      </c>
      <c r="E82">
        <v>14985.6</v>
      </c>
      <c r="F82">
        <v>2.9</v>
      </c>
      <c r="G82">
        <v>2.9</v>
      </c>
      <c r="H82">
        <v>141.48</v>
      </c>
      <c r="I82">
        <v>1.9</v>
      </c>
      <c r="J82">
        <v>2</v>
      </c>
      <c r="K82">
        <v>4.8</v>
      </c>
    </row>
    <row r="83" spans="1:11" ht="15">
      <c r="A83" t="s">
        <v>200</v>
      </c>
      <c r="B83">
        <v>22254.8</v>
      </c>
      <c r="C83">
        <v>4.9</v>
      </c>
      <c r="D83">
        <v>5</v>
      </c>
      <c r="E83">
        <v>15423.1</v>
      </c>
      <c r="F83">
        <v>2.9</v>
      </c>
      <c r="G83">
        <v>2.9</v>
      </c>
      <c r="H83">
        <v>144.31</v>
      </c>
      <c r="I83">
        <v>1.9</v>
      </c>
      <c r="J83">
        <v>2</v>
      </c>
      <c r="K83">
        <v>4.8</v>
      </c>
    </row>
    <row r="84" spans="1:11" ht="15">
      <c r="A84" t="s">
        <v>201</v>
      </c>
      <c r="B84">
        <v>23362.8</v>
      </c>
      <c r="C84">
        <v>4.9</v>
      </c>
      <c r="D84">
        <v>5</v>
      </c>
      <c r="E84">
        <v>15873.5</v>
      </c>
      <c r="F84">
        <v>2.9</v>
      </c>
      <c r="G84">
        <v>2.9</v>
      </c>
      <c r="H84">
        <v>147.19</v>
      </c>
      <c r="I84">
        <v>1.9</v>
      </c>
      <c r="J84">
        <v>2</v>
      </c>
      <c r="K84">
        <v>4.8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</cols>
  <sheetData>
    <row r="1" spans="1:16" ht="15.75">
      <c r="A1" s="29" t="s">
        <v>165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61"/>
      <c r="P1" s="61"/>
    </row>
    <row r="2" spans="1:16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61"/>
      <c r="P2" s="61"/>
    </row>
    <row r="3" spans="1:16" ht="15.75">
      <c r="A3" s="24" t="s">
        <v>61</v>
      </c>
      <c r="B3" s="25">
        <v>2007</v>
      </c>
      <c r="C3" s="25">
        <f>1+B3</f>
        <v>2008</v>
      </c>
      <c r="D3" s="25">
        <f aca="true" t="shared" si="0" ref="D3:M3">1+C3</f>
        <v>2009</v>
      </c>
      <c r="E3" s="25">
        <f t="shared" si="0"/>
        <v>2010</v>
      </c>
      <c r="F3" s="25">
        <f t="shared" si="0"/>
        <v>2011</v>
      </c>
      <c r="G3" s="25">
        <f t="shared" si="0"/>
        <v>2012</v>
      </c>
      <c r="H3" s="25">
        <f t="shared" si="0"/>
        <v>2013</v>
      </c>
      <c r="I3" s="25">
        <f t="shared" si="0"/>
        <v>2014</v>
      </c>
      <c r="J3" s="25">
        <f t="shared" si="0"/>
        <v>2015</v>
      </c>
      <c r="K3" s="25">
        <f t="shared" si="0"/>
        <v>2016</v>
      </c>
      <c r="L3" s="25">
        <f t="shared" si="0"/>
        <v>2017</v>
      </c>
      <c r="M3" s="25">
        <f t="shared" si="0"/>
        <v>2018</v>
      </c>
      <c r="N3" s="23"/>
      <c r="O3" s="61"/>
      <c r="P3" s="61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61"/>
      <c r="P4" s="61"/>
    </row>
    <row r="5" spans="1:16" ht="15.75">
      <c r="A5" s="22" t="s">
        <v>127</v>
      </c>
      <c r="B5" s="26">
        <v>13837.2</v>
      </c>
      <c r="C5" s="26">
        <v>14479.5</v>
      </c>
      <c r="D5" s="26">
        <v>15214.6</v>
      </c>
      <c r="E5" s="26">
        <v>15987.1</v>
      </c>
      <c r="F5" s="26">
        <v>16781.6</v>
      </c>
      <c r="G5" s="26">
        <v>17603.2</v>
      </c>
      <c r="H5" s="26">
        <v>18461.7</v>
      </c>
      <c r="I5" s="26">
        <v>19351.6</v>
      </c>
      <c r="J5" s="26">
        <v>20274.2</v>
      </c>
      <c r="K5" s="26">
        <v>21239.8</v>
      </c>
      <c r="L5" s="26">
        <v>22256.3</v>
      </c>
      <c r="M5" s="26">
        <v>23325.3</v>
      </c>
      <c r="N5" s="23"/>
      <c r="O5" s="61"/>
      <c r="P5" s="61"/>
    </row>
    <row r="6" spans="1:16" ht="15.75">
      <c r="A6" s="22" t="s">
        <v>110</v>
      </c>
      <c r="B6" s="26">
        <v>14070.9</v>
      </c>
      <c r="C6" s="27">
        <f>+B6*(1+0.01*C8)</f>
        <v>14746.3032</v>
      </c>
      <c r="D6" s="27">
        <f aca="true" t="shared" si="1" ref="D6:M6">+C6*(1+0.01*D8)</f>
        <v>15498.3646632</v>
      </c>
      <c r="E6" s="27">
        <f t="shared" si="1"/>
        <v>16273.28289636</v>
      </c>
      <c r="F6" s="27">
        <f t="shared" si="1"/>
        <v>17086.947041178002</v>
      </c>
      <c r="G6" s="27">
        <f t="shared" si="1"/>
        <v>17924.207446195724</v>
      </c>
      <c r="H6" s="27">
        <f t="shared" si="1"/>
        <v>18802.49361105931</v>
      </c>
      <c r="I6" s="27">
        <f t="shared" si="1"/>
        <v>19705.01330439016</v>
      </c>
      <c r="J6" s="27">
        <f t="shared" si="1"/>
        <v>20650.853943000886</v>
      </c>
      <c r="K6" s="27">
        <f t="shared" si="1"/>
        <v>21642.09493226493</v>
      </c>
      <c r="L6" s="27">
        <f t="shared" si="1"/>
        <v>22680.915489013645</v>
      </c>
      <c r="M6" s="27">
        <f t="shared" si="1"/>
        <v>23769.599432486302</v>
      </c>
      <c r="N6" s="23"/>
      <c r="O6" s="61"/>
      <c r="P6" s="61"/>
    </row>
    <row r="7" spans="1:16" ht="15.75">
      <c r="A7" s="22" t="s">
        <v>80</v>
      </c>
      <c r="B7" s="26">
        <v>4.9</v>
      </c>
      <c r="C7" s="27">
        <f>100*C5/B5-100</f>
        <v>4.641835053334489</v>
      </c>
      <c r="D7" s="27">
        <f aca="true" t="shared" si="2" ref="D7:M7">100*D5/C5-100</f>
        <v>5.07683276356228</v>
      </c>
      <c r="E7" s="27">
        <f t="shared" si="2"/>
        <v>5.07735990430244</v>
      </c>
      <c r="F7" s="27">
        <f t="shared" si="2"/>
        <v>4.9696317656110125</v>
      </c>
      <c r="G7" s="27">
        <f t="shared" si="2"/>
        <v>4.89583829908949</v>
      </c>
      <c r="H7" s="27">
        <f t="shared" si="2"/>
        <v>4.876954190147245</v>
      </c>
      <c r="I7" s="27">
        <f t="shared" si="2"/>
        <v>4.820249489483615</v>
      </c>
      <c r="J7" s="27">
        <f t="shared" si="2"/>
        <v>4.767564439116157</v>
      </c>
      <c r="K7" s="27">
        <f t="shared" si="2"/>
        <v>4.76270333724635</v>
      </c>
      <c r="L7" s="27">
        <f t="shared" si="2"/>
        <v>4.785826608536809</v>
      </c>
      <c r="M7" s="27">
        <f t="shared" si="2"/>
        <v>4.803134393407717</v>
      </c>
      <c r="N7" s="23"/>
      <c r="O7" s="61"/>
      <c r="P7" s="61"/>
    </row>
    <row r="8" spans="1:16" ht="15.75">
      <c r="A8" s="22" t="s">
        <v>81</v>
      </c>
      <c r="B8" s="27">
        <v>5.1</v>
      </c>
      <c r="C8" s="27">
        <v>4.8</v>
      </c>
      <c r="D8" s="27">
        <v>5.1</v>
      </c>
      <c r="E8" s="27">
        <v>5</v>
      </c>
      <c r="F8" s="27">
        <v>5</v>
      </c>
      <c r="G8" s="27">
        <v>4.9</v>
      </c>
      <c r="H8" s="27">
        <v>4.9</v>
      </c>
      <c r="I8" s="27">
        <v>4.8</v>
      </c>
      <c r="J8" s="27">
        <v>4.8</v>
      </c>
      <c r="K8" s="27">
        <v>4.8</v>
      </c>
      <c r="L8" s="27">
        <v>4.8</v>
      </c>
      <c r="M8" s="27">
        <v>4.8</v>
      </c>
      <c r="N8" s="23"/>
      <c r="O8" s="61"/>
      <c r="P8" s="61"/>
    </row>
    <row r="9" spans="1:16" ht="15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3"/>
      <c r="O9" s="61"/>
      <c r="P9" s="61"/>
    </row>
    <row r="10" spans="1:16" ht="15.75">
      <c r="A10" s="22" t="s">
        <v>156</v>
      </c>
      <c r="B10" s="26">
        <v>11573.4</v>
      </c>
      <c r="C10" s="26">
        <v>11886.4</v>
      </c>
      <c r="D10" s="26">
        <v>12245.1</v>
      </c>
      <c r="E10" s="26">
        <v>12614.6</v>
      </c>
      <c r="F10" s="26">
        <v>12982.2</v>
      </c>
      <c r="G10" s="26">
        <v>13350.9</v>
      </c>
      <c r="H10" s="26">
        <v>13727.4</v>
      </c>
      <c r="I10" s="26">
        <v>14106.8</v>
      </c>
      <c r="J10" s="26">
        <v>14489.2</v>
      </c>
      <c r="K10" s="26">
        <v>14881.4</v>
      </c>
      <c r="L10" s="26">
        <v>15287.5</v>
      </c>
      <c r="M10" s="26">
        <v>15706.4</v>
      </c>
      <c r="N10" s="23"/>
      <c r="O10" s="61"/>
      <c r="P10" s="61"/>
    </row>
    <row r="11" spans="1:16" ht="15.75">
      <c r="A11" s="22" t="s">
        <v>157</v>
      </c>
      <c r="B11" s="23">
        <v>11705.3</v>
      </c>
      <c r="C11" s="27">
        <f>+B11*(1+0.01*C13)</f>
        <v>12021.343099999998</v>
      </c>
      <c r="D11" s="27">
        <f aca="true" t="shared" si="3" ref="D11:M11">+C11*(1+0.01*D13)</f>
        <v>12381.983392999999</v>
      </c>
      <c r="E11" s="27">
        <f t="shared" si="3"/>
        <v>12753.44289479</v>
      </c>
      <c r="F11" s="27">
        <f t="shared" si="3"/>
        <v>13123.292738738908</v>
      </c>
      <c r="G11" s="27">
        <f t="shared" si="3"/>
        <v>13490.744935423598</v>
      </c>
      <c r="H11" s="27">
        <f t="shared" si="3"/>
        <v>13868.485793615459</v>
      </c>
      <c r="I11" s="27">
        <f t="shared" si="3"/>
        <v>14242.934910043075</v>
      </c>
      <c r="J11" s="27">
        <f t="shared" si="3"/>
        <v>14627.494152614237</v>
      </c>
      <c r="K11" s="27">
        <f t="shared" si="3"/>
        <v>15022.43649473482</v>
      </c>
      <c r="L11" s="27">
        <f t="shared" si="3"/>
        <v>15428.042280092659</v>
      </c>
      <c r="M11" s="27">
        <f t="shared" si="3"/>
        <v>15844.599421655159</v>
      </c>
      <c r="N11" s="23"/>
      <c r="O11" s="61"/>
      <c r="P11" s="61"/>
    </row>
    <row r="12" spans="1:16" ht="15.75">
      <c r="A12" s="22" t="s">
        <v>84</v>
      </c>
      <c r="B12" s="26">
        <v>2.2</v>
      </c>
      <c r="C12" s="27">
        <f>100*C10/B10-100</f>
        <v>2.704477508770111</v>
      </c>
      <c r="D12" s="27">
        <f aca="true" t="shared" si="4" ref="D12:M12">100*D10/C10-100</f>
        <v>3.017734553775753</v>
      </c>
      <c r="E12" s="27">
        <f t="shared" si="4"/>
        <v>3.0175335440298596</v>
      </c>
      <c r="F12" s="27">
        <f t="shared" si="4"/>
        <v>2.9140836808142865</v>
      </c>
      <c r="G12" s="27">
        <f t="shared" si="4"/>
        <v>2.840042519757816</v>
      </c>
      <c r="H12" s="27">
        <f t="shared" si="4"/>
        <v>2.82003460440869</v>
      </c>
      <c r="I12" s="27">
        <f t="shared" si="4"/>
        <v>2.7638154348237833</v>
      </c>
      <c r="J12" s="27">
        <f t="shared" si="4"/>
        <v>2.710749425808828</v>
      </c>
      <c r="K12" s="27">
        <f t="shared" si="4"/>
        <v>2.706843718079668</v>
      </c>
      <c r="L12" s="27">
        <f t="shared" si="4"/>
        <v>2.7289099143897744</v>
      </c>
      <c r="M12" s="27">
        <f t="shared" si="4"/>
        <v>2.7401471790678613</v>
      </c>
      <c r="N12" s="23"/>
      <c r="O12" s="61"/>
      <c r="P12" s="61"/>
    </row>
    <row r="13" spans="1:16" ht="15.75">
      <c r="A13" s="22" t="s">
        <v>85</v>
      </c>
      <c r="B13" s="26">
        <v>2.7</v>
      </c>
      <c r="C13" s="27">
        <v>2.7</v>
      </c>
      <c r="D13" s="27">
        <v>3</v>
      </c>
      <c r="E13" s="27">
        <v>3</v>
      </c>
      <c r="F13" s="27">
        <v>2.9</v>
      </c>
      <c r="G13" s="27">
        <v>2.8</v>
      </c>
      <c r="H13" s="27">
        <v>2.8</v>
      </c>
      <c r="I13" s="27">
        <v>2.7</v>
      </c>
      <c r="J13" s="27">
        <v>2.7</v>
      </c>
      <c r="K13" s="27">
        <v>2.7</v>
      </c>
      <c r="L13" s="27">
        <v>2.7</v>
      </c>
      <c r="M13" s="27">
        <v>2.7</v>
      </c>
      <c r="N13" s="23"/>
      <c r="O13" s="61"/>
      <c r="P13" s="61"/>
    </row>
    <row r="14" spans="1:16" ht="15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3"/>
      <c r="O14" s="61"/>
      <c r="P14" s="61"/>
    </row>
    <row r="15" spans="1:16" ht="15.75">
      <c r="A15" s="22" t="s">
        <v>139</v>
      </c>
      <c r="B15" s="26">
        <v>119.56</v>
      </c>
      <c r="C15" s="26">
        <v>121.81</v>
      </c>
      <c r="D15" s="26">
        <v>124.24</v>
      </c>
      <c r="E15" s="26">
        <v>126.72</v>
      </c>
      <c r="F15" s="26">
        <v>129.26</v>
      </c>
      <c r="G15" s="26">
        <v>131.84</v>
      </c>
      <c r="H15" s="26">
        <v>134.48</v>
      </c>
      <c r="I15" s="26">
        <v>137.17</v>
      </c>
      <c r="J15" s="26">
        <v>139.91</v>
      </c>
      <c r="K15" s="26">
        <v>142.72</v>
      </c>
      <c r="L15" s="26">
        <v>145.57</v>
      </c>
      <c r="M15" s="26">
        <v>148.5</v>
      </c>
      <c r="N15" s="23"/>
      <c r="O15" s="61"/>
      <c r="P15" s="61"/>
    </row>
    <row r="16" spans="1:16" ht="15.75">
      <c r="A16" s="22" t="s">
        <v>126</v>
      </c>
      <c r="B16" s="26">
        <v>120.21</v>
      </c>
      <c r="C16" s="27">
        <f>+B16*(1+0.01*C18)</f>
        <v>122.6142</v>
      </c>
      <c r="D16" s="27">
        <f aca="true" t="shared" si="5" ref="D16:M16">+C16*(1+0.01*D18)</f>
        <v>125.066484</v>
      </c>
      <c r="E16" s="27">
        <f t="shared" si="5"/>
        <v>127.56781368</v>
      </c>
      <c r="F16" s="27">
        <f t="shared" si="5"/>
        <v>130.1191699536</v>
      </c>
      <c r="G16" s="27">
        <f t="shared" si="5"/>
        <v>132.721553352672</v>
      </c>
      <c r="H16" s="27">
        <f t="shared" si="5"/>
        <v>135.37598441972546</v>
      </c>
      <c r="I16" s="27">
        <f t="shared" si="5"/>
        <v>138.08350410811997</v>
      </c>
      <c r="J16" s="27">
        <f t="shared" si="5"/>
        <v>140.84517419028236</v>
      </c>
      <c r="K16" s="27">
        <f t="shared" si="5"/>
        <v>143.662077674088</v>
      </c>
      <c r="L16" s="27">
        <f t="shared" si="5"/>
        <v>146.53531922756977</v>
      </c>
      <c r="M16" s="27">
        <f t="shared" si="5"/>
        <v>149.46602561212117</v>
      </c>
      <c r="N16" s="23"/>
      <c r="O16" s="61"/>
      <c r="P16" s="61"/>
    </row>
    <row r="17" spans="1:16" ht="15.75">
      <c r="A17" s="22" t="s">
        <v>80</v>
      </c>
      <c r="B17" s="23">
        <v>2.6</v>
      </c>
      <c r="C17" s="27">
        <f>100*C15/B15-100</f>
        <v>1.8819003011040394</v>
      </c>
      <c r="D17" s="27">
        <f aca="true" t="shared" si="6" ref="D17:M17">100*D15/C15-100</f>
        <v>1.9949101059026333</v>
      </c>
      <c r="E17" s="27">
        <f t="shared" si="6"/>
        <v>1.996136509980687</v>
      </c>
      <c r="F17" s="27">
        <f t="shared" si="6"/>
        <v>2.0044191919191974</v>
      </c>
      <c r="G17" s="27">
        <f t="shared" si="6"/>
        <v>1.9959771004177753</v>
      </c>
      <c r="H17" s="27">
        <f t="shared" si="6"/>
        <v>2.0024271844660007</v>
      </c>
      <c r="I17" s="27">
        <f t="shared" si="6"/>
        <v>2.0002974419988107</v>
      </c>
      <c r="J17" s="27">
        <f t="shared" si="6"/>
        <v>1.9975213239046496</v>
      </c>
      <c r="K17" s="27">
        <f t="shared" si="6"/>
        <v>2.0084339932814004</v>
      </c>
      <c r="L17" s="27">
        <f t="shared" si="6"/>
        <v>1.9969170403587384</v>
      </c>
      <c r="M17" s="27">
        <f t="shared" si="6"/>
        <v>2.012777357972112</v>
      </c>
      <c r="N17" s="23"/>
      <c r="O17" s="61"/>
      <c r="P17" s="61"/>
    </row>
    <row r="18" spans="1:16" ht="15.75">
      <c r="A18" s="22" t="s">
        <v>88</v>
      </c>
      <c r="B18" s="26">
        <v>2.3</v>
      </c>
      <c r="C18" s="26">
        <v>2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26">
        <v>2</v>
      </c>
      <c r="K18" s="26">
        <v>2</v>
      </c>
      <c r="L18" s="26">
        <v>2</v>
      </c>
      <c r="M18" s="26">
        <v>2</v>
      </c>
      <c r="N18" s="23"/>
      <c r="O18" s="61"/>
      <c r="P18" s="61"/>
    </row>
    <row r="19" spans="1:16" ht="15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3"/>
      <c r="O19" s="61"/>
      <c r="P19" s="61"/>
    </row>
    <row r="20" spans="1:16" ht="15.75">
      <c r="A20" s="22" t="s">
        <v>118</v>
      </c>
      <c r="B20" s="26">
        <v>207.3</v>
      </c>
      <c r="C20" s="26">
        <v>212.8</v>
      </c>
      <c r="D20" s="26">
        <v>217.3</v>
      </c>
      <c r="E20" s="26">
        <v>222.3</v>
      </c>
      <c r="F20" s="26">
        <v>227.4</v>
      </c>
      <c r="G20" s="26">
        <v>232.6</v>
      </c>
      <c r="H20" s="26">
        <v>238</v>
      </c>
      <c r="I20" s="26">
        <v>243.5</v>
      </c>
      <c r="J20" s="26">
        <v>249.1</v>
      </c>
      <c r="K20" s="26">
        <v>254.8</v>
      </c>
      <c r="L20" s="26">
        <v>260.6</v>
      </c>
      <c r="M20" s="26">
        <v>266.6</v>
      </c>
      <c r="N20" s="23"/>
      <c r="O20" s="61"/>
      <c r="P20" s="61"/>
    </row>
    <row r="21" spans="1:16" ht="15.75">
      <c r="A21" s="22" t="s">
        <v>131</v>
      </c>
      <c r="B21" s="27">
        <v>210</v>
      </c>
      <c r="C21" s="27">
        <f>+B21*(1+0.01*C23)</f>
        <v>214.40999999999997</v>
      </c>
      <c r="D21" s="27">
        <f aca="true" t="shared" si="7" ref="D21:M21">+C21*(1+0.01*D23)</f>
        <v>219.12701999999996</v>
      </c>
      <c r="E21" s="27">
        <f t="shared" si="7"/>
        <v>224.16694145999995</v>
      </c>
      <c r="F21" s="27">
        <f t="shared" si="7"/>
        <v>229.32278111357994</v>
      </c>
      <c r="G21" s="27">
        <f t="shared" si="7"/>
        <v>234.59720507919226</v>
      </c>
      <c r="H21" s="27">
        <f t="shared" si="7"/>
        <v>239.99294079601367</v>
      </c>
      <c r="I21" s="27">
        <f t="shared" si="7"/>
        <v>245.51277843432197</v>
      </c>
      <c r="J21" s="27">
        <f t="shared" si="7"/>
        <v>251.15957233831136</v>
      </c>
      <c r="K21" s="27">
        <f t="shared" si="7"/>
        <v>256.9362425020925</v>
      </c>
      <c r="L21" s="27">
        <f t="shared" si="7"/>
        <v>262.84577607964064</v>
      </c>
      <c r="M21" s="27">
        <f t="shared" si="7"/>
        <v>268.89122892947233</v>
      </c>
      <c r="N21" s="23"/>
      <c r="O21" s="61"/>
      <c r="P21" s="61"/>
    </row>
    <row r="22" spans="1:16" ht="15.75">
      <c r="A22" s="22" t="s">
        <v>102</v>
      </c>
      <c r="B22" s="26">
        <v>2.8</v>
      </c>
      <c r="C22" s="27">
        <f>100*C20/B20-100</f>
        <v>2.653159671972986</v>
      </c>
      <c r="D22" s="27">
        <f aca="true" t="shared" si="8" ref="D22:M22">100*D20/C20-100</f>
        <v>2.1146616541353325</v>
      </c>
      <c r="E22" s="27">
        <f t="shared" si="8"/>
        <v>2.3009664058904633</v>
      </c>
      <c r="F22" s="27">
        <f t="shared" si="8"/>
        <v>2.2941970310391326</v>
      </c>
      <c r="G22" s="27">
        <f t="shared" si="8"/>
        <v>2.2867194371152095</v>
      </c>
      <c r="H22" s="27">
        <f t="shared" si="8"/>
        <v>2.3215821152192575</v>
      </c>
      <c r="I22" s="27">
        <f t="shared" si="8"/>
        <v>2.3109243697478945</v>
      </c>
      <c r="J22" s="27">
        <f t="shared" si="8"/>
        <v>2.2997946611909583</v>
      </c>
      <c r="K22" s="27">
        <f t="shared" si="8"/>
        <v>2.2882376555600246</v>
      </c>
      <c r="L22" s="27">
        <f t="shared" si="8"/>
        <v>2.2762951334379977</v>
      </c>
      <c r="M22" s="27">
        <f t="shared" si="8"/>
        <v>2.302379125095939</v>
      </c>
      <c r="N22" s="23"/>
      <c r="O22" s="61"/>
      <c r="P22" s="61"/>
    </row>
    <row r="23" spans="1:16" ht="15.75">
      <c r="A23" s="22" t="s">
        <v>128</v>
      </c>
      <c r="B23" s="26">
        <v>3.9</v>
      </c>
      <c r="C23" s="27">
        <v>2.1</v>
      </c>
      <c r="D23" s="27">
        <v>2.2</v>
      </c>
      <c r="E23" s="27">
        <v>2.3</v>
      </c>
      <c r="F23" s="27">
        <v>2.3</v>
      </c>
      <c r="G23" s="27">
        <v>2.3</v>
      </c>
      <c r="H23" s="27">
        <v>2.3</v>
      </c>
      <c r="I23" s="27">
        <v>2.3</v>
      </c>
      <c r="J23" s="27">
        <v>2.3</v>
      </c>
      <c r="K23" s="27">
        <v>2.3</v>
      </c>
      <c r="L23" s="27">
        <v>2.3</v>
      </c>
      <c r="M23" s="27">
        <v>2.3</v>
      </c>
      <c r="N23" s="23"/>
      <c r="O23" s="61"/>
      <c r="P23" s="61"/>
    </row>
    <row r="24" spans="1:16" ht="15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3"/>
      <c r="O24" s="61"/>
      <c r="P24" s="61"/>
    </row>
    <row r="25" spans="1:16" ht="15.75">
      <c r="A25" s="22" t="s">
        <v>120</v>
      </c>
      <c r="B25" s="26">
        <v>4.6</v>
      </c>
      <c r="C25" s="26">
        <v>4.9</v>
      </c>
      <c r="D25" s="26">
        <v>4.9</v>
      </c>
      <c r="E25" s="26">
        <v>4.8</v>
      </c>
      <c r="F25" s="26">
        <v>4.8</v>
      </c>
      <c r="G25" s="26">
        <v>4.8</v>
      </c>
      <c r="H25" s="26">
        <v>4.8</v>
      </c>
      <c r="I25" s="26">
        <v>4.8</v>
      </c>
      <c r="J25" s="26">
        <v>4.8</v>
      </c>
      <c r="K25" s="26">
        <v>4.8</v>
      </c>
      <c r="L25" s="26">
        <v>4.8</v>
      </c>
      <c r="M25" s="26">
        <v>4.8</v>
      </c>
      <c r="N25" s="23"/>
      <c r="O25" s="61"/>
      <c r="P25" s="61"/>
    </row>
    <row r="26" spans="1:16" ht="15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3"/>
      <c r="O26" s="61"/>
      <c r="P26" s="61"/>
    </row>
    <row r="27" spans="1:16" ht="15.75">
      <c r="A27" s="31" t="s">
        <v>155</v>
      </c>
      <c r="B27" s="26">
        <v>3052.8</v>
      </c>
      <c r="C27" s="26">
        <v>3247.4</v>
      </c>
      <c r="D27" s="26">
        <v>3449.8</v>
      </c>
      <c r="E27" s="26">
        <v>3630.2</v>
      </c>
      <c r="F27" s="26">
        <v>3776.1</v>
      </c>
      <c r="G27" s="26">
        <v>3916.8</v>
      </c>
      <c r="H27" s="26">
        <v>4102</v>
      </c>
      <c r="I27" s="26">
        <v>4263.2</v>
      </c>
      <c r="J27" s="26">
        <v>4442.4</v>
      </c>
      <c r="K27" s="26">
        <v>4619.9</v>
      </c>
      <c r="L27" s="26">
        <v>4835.2</v>
      </c>
      <c r="M27" s="26">
        <v>5072.3</v>
      </c>
      <c r="N27" s="23"/>
      <c r="O27" s="61"/>
      <c r="P27" s="61"/>
    </row>
    <row r="28" spans="1:16" ht="15.75">
      <c r="A28" s="31" t="s">
        <v>148</v>
      </c>
      <c r="B28" s="26">
        <v>6404.6</v>
      </c>
      <c r="C28" s="26">
        <v>6710.1</v>
      </c>
      <c r="D28" s="26">
        <v>7056.8</v>
      </c>
      <c r="E28" s="26">
        <v>7434.2</v>
      </c>
      <c r="F28" s="26">
        <v>7824.3</v>
      </c>
      <c r="G28" s="26">
        <v>8217.3</v>
      </c>
      <c r="H28" s="26">
        <v>8622.6</v>
      </c>
      <c r="I28" s="26">
        <v>9043.8</v>
      </c>
      <c r="J28" s="26">
        <v>9481.4</v>
      </c>
      <c r="K28" s="26">
        <v>9926.6</v>
      </c>
      <c r="L28" s="26">
        <v>10413.4</v>
      </c>
      <c r="M28" s="26">
        <v>10924.8</v>
      </c>
      <c r="N28" s="23"/>
      <c r="O28" s="61"/>
      <c r="P28" s="61"/>
    </row>
    <row r="29" spans="1:16" ht="15.75">
      <c r="A29" s="31" t="s">
        <v>149</v>
      </c>
      <c r="B29" s="27">
        <v>1626.4</v>
      </c>
      <c r="C29" s="27">
        <v>1681.5</v>
      </c>
      <c r="D29" s="27">
        <v>1747.8</v>
      </c>
      <c r="E29" s="27">
        <v>1751.2</v>
      </c>
      <c r="F29" s="27">
        <v>1731.5</v>
      </c>
      <c r="G29" s="27">
        <v>1736.8</v>
      </c>
      <c r="H29" s="27">
        <v>1768.8</v>
      </c>
      <c r="I29" s="27">
        <v>1804.2</v>
      </c>
      <c r="J29" s="27">
        <v>1838.4</v>
      </c>
      <c r="K29" s="27">
        <v>1872.7</v>
      </c>
      <c r="L29" s="27">
        <v>1915.4</v>
      </c>
      <c r="M29" s="27">
        <v>1997.8</v>
      </c>
      <c r="N29" s="23"/>
      <c r="O29" s="61"/>
      <c r="P29" s="61"/>
    </row>
    <row r="30" spans="1:16" ht="15.7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3"/>
      <c r="O30" s="61"/>
      <c r="P30" s="61"/>
    </row>
    <row r="31" spans="1:16" ht="15.75">
      <c r="A31" s="60" t="s">
        <v>103</v>
      </c>
      <c r="B31" s="27">
        <v>4.4</v>
      </c>
      <c r="C31" s="27">
        <v>3.7</v>
      </c>
      <c r="D31" s="27">
        <v>3.85</v>
      </c>
      <c r="E31" s="27">
        <v>4</v>
      </c>
      <c r="F31" s="27">
        <v>4.1</v>
      </c>
      <c r="G31" s="27">
        <v>4.1</v>
      </c>
      <c r="H31" s="27">
        <v>4.1</v>
      </c>
      <c r="I31" s="27">
        <v>4.1</v>
      </c>
      <c r="J31" s="27">
        <v>4.1</v>
      </c>
      <c r="K31" s="27">
        <v>4.1</v>
      </c>
      <c r="L31" s="27">
        <v>4.1</v>
      </c>
      <c r="M31" s="27">
        <v>4.1</v>
      </c>
      <c r="N31" s="23"/>
      <c r="O31" s="61"/>
      <c r="P31" s="61"/>
    </row>
    <row r="32" spans="1:16" ht="15.75">
      <c r="A32" s="60" t="s">
        <v>151</v>
      </c>
      <c r="B32" s="27">
        <v>4.66</v>
      </c>
      <c r="C32" s="27">
        <v>4.61</v>
      </c>
      <c r="D32" s="27">
        <v>4.9</v>
      </c>
      <c r="E32" s="27">
        <v>5.09</v>
      </c>
      <c r="F32" s="27">
        <v>5.25</v>
      </c>
      <c r="G32" s="27">
        <v>5.29</v>
      </c>
      <c r="H32" s="27">
        <v>5.3</v>
      </c>
      <c r="I32" s="27">
        <v>5.3</v>
      </c>
      <c r="J32" s="27">
        <v>5.3</v>
      </c>
      <c r="K32" s="27">
        <v>5.3</v>
      </c>
      <c r="L32" s="27">
        <v>5.3</v>
      </c>
      <c r="M32" s="27">
        <v>5.3</v>
      </c>
      <c r="N32" s="23"/>
      <c r="O32" s="61"/>
      <c r="P32" s="61"/>
    </row>
    <row r="33" spans="1:16" ht="15.75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  <c r="O33" s="61"/>
      <c r="P33" s="61"/>
    </row>
    <row r="34" spans="1:16" ht="15.75">
      <c r="A34" s="6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  <c r="O34" s="61"/>
      <c r="P34" s="61"/>
    </row>
    <row r="35" spans="1:16" ht="15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  <c r="O35" s="61"/>
      <c r="P35" s="61"/>
    </row>
    <row r="36" spans="1:16" ht="15.7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3"/>
      <c r="O36" s="61"/>
      <c r="P36" s="61"/>
    </row>
    <row r="37" spans="1:16" ht="15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3"/>
      <c r="O37" s="61"/>
      <c r="P37" s="61"/>
    </row>
    <row r="38" spans="1:16" ht="15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3"/>
      <c r="O38" s="61"/>
      <c r="P38" s="61"/>
    </row>
    <row r="39" spans="1:16" ht="15.75">
      <c r="A39" s="22"/>
      <c r="B39" s="27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/>
      <c r="O39" s="61"/>
      <c r="P39" s="61"/>
    </row>
    <row r="40" spans="1:16" ht="15.75">
      <c r="A40" s="22"/>
      <c r="B40" s="27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3"/>
      <c r="O40" s="61"/>
      <c r="P40" s="61"/>
    </row>
    <row r="41" spans="1:16" ht="15.75">
      <c r="A41" s="22"/>
      <c r="B41" s="27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/>
      <c r="O41" s="61"/>
      <c r="P41" s="61"/>
    </row>
    <row r="42" spans="1:16" ht="15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  <c r="O42" s="61"/>
      <c r="P42" s="61"/>
    </row>
    <row r="43" spans="1:16" ht="15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3"/>
      <c r="O43" s="61"/>
      <c r="P43" s="61"/>
    </row>
    <row r="44" spans="1:16" ht="15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  <c r="O44" s="61"/>
      <c r="P44" s="61"/>
    </row>
    <row r="45" spans="1:16" ht="15.75">
      <c r="A45" s="22"/>
      <c r="B45" s="6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3"/>
      <c r="O45" s="61"/>
      <c r="P45" s="61"/>
    </row>
    <row r="46" spans="1:16" ht="15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3"/>
      <c r="O46" s="61"/>
      <c r="P46" s="61"/>
    </row>
    <row r="47" spans="1:16" ht="15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3"/>
      <c r="O47" s="61"/>
      <c r="P47" s="61"/>
    </row>
    <row r="48" spans="1:16" ht="15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3"/>
      <c r="O48" s="61"/>
      <c r="P48" s="61"/>
    </row>
    <row r="49" spans="1:16" ht="15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3"/>
      <c r="O49" s="61"/>
      <c r="P49" s="61"/>
    </row>
    <row r="50" spans="1:16" ht="15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3"/>
      <c r="O50" s="61"/>
      <c r="P50" s="61"/>
    </row>
    <row r="51" spans="1:16" ht="15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  <c r="O51" s="61"/>
      <c r="P51" s="61"/>
    </row>
    <row r="52" spans="1:16" ht="15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3"/>
      <c r="O52" s="61"/>
      <c r="P52" s="61"/>
    </row>
    <row r="53" spans="1:16" ht="15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2.77734375" style="0" customWidth="1"/>
    <col min="2" max="13" width="7.3359375" style="0" customWidth="1"/>
  </cols>
  <sheetData>
    <row r="1" spans="1:16" ht="15.75">
      <c r="A1" s="29" t="s">
        <v>166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61"/>
      <c r="P1" s="61"/>
    </row>
    <row r="2" spans="1:16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61"/>
      <c r="P2" s="61"/>
    </row>
    <row r="3" spans="1:16" ht="15.75">
      <c r="A3" s="24" t="s">
        <v>61</v>
      </c>
      <c r="B3" s="25">
        <v>2008</v>
      </c>
      <c r="C3" s="25">
        <f>1+B3</f>
        <v>2009</v>
      </c>
      <c r="D3" s="25">
        <f aca="true" t="shared" si="0" ref="D3:M3">1+C3</f>
        <v>2010</v>
      </c>
      <c r="E3" s="25">
        <f t="shared" si="0"/>
        <v>2011</v>
      </c>
      <c r="F3" s="25">
        <f t="shared" si="0"/>
        <v>2012</v>
      </c>
      <c r="G3" s="25">
        <f t="shared" si="0"/>
        <v>2013</v>
      </c>
      <c r="H3" s="25">
        <f t="shared" si="0"/>
        <v>2014</v>
      </c>
      <c r="I3" s="25">
        <f t="shared" si="0"/>
        <v>2015</v>
      </c>
      <c r="J3" s="25">
        <f t="shared" si="0"/>
        <v>2016</v>
      </c>
      <c r="K3" s="25">
        <f t="shared" si="0"/>
        <v>2017</v>
      </c>
      <c r="L3" s="25">
        <f t="shared" si="0"/>
        <v>2018</v>
      </c>
      <c r="M3" s="25">
        <f t="shared" si="0"/>
        <v>2019</v>
      </c>
      <c r="N3" s="23"/>
      <c r="O3" s="61"/>
      <c r="P3" s="61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61"/>
      <c r="P4" s="61"/>
    </row>
    <row r="5" spans="1:16" ht="15.75">
      <c r="A5" s="22" t="s">
        <v>127</v>
      </c>
      <c r="B5" s="26">
        <v>14311.7</v>
      </c>
      <c r="C5" s="26">
        <v>14463.4</v>
      </c>
      <c r="D5" s="26">
        <v>15297.3</v>
      </c>
      <c r="E5" s="26">
        <v>16295.9</v>
      </c>
      <c r="F5" s="26">
        <v>17252.9</v>
      </c>
      <c r="G5" s="26">
        <v>18024.4</v>
      </c>
      <c r="H5" s="26">
        <v>18837.1</v>
      </c>
      <c r="I5" s="26">
        <v>19694.1</v>
      </c>
      <c r="J5" s="26">
        <v>20589.5</v>
      </c>
      <c r="K5" s="26">
        <v>21525.6</v>
      </c>
      <c r="L5" s="26">
        <v>22504.4</v>
      </c>
      <c r="M5" s="26">
        <v>23527.5</v>
      </c>
      <c r="N5" s="23"/>
      <c r="O5" s="61"/>
      <c r="P5" s="61"/>
    </row>
    <row r="6" spans="1:16" ht="15.75">
      <c r="A6" s="22" t="s">
        <v>110</v>
      </c>
      <c r="B6" s="26">
        <v>14372.4</v>
      </c>
      <c r="C6" s="27">
        <f>+B6*(1+0.01*C8)</f>
        <v>14688.5928</v>
      </c>
      <c r="D6" s="27">
        <f aca="true" t="shared" si="1" ref="D6:M6">+C6*(1+0.01*D8)</f>
        <v>15658.039924800001</v>
      </c>
      <c r="E6" s="27">
        <f t="shared" si="1"/>
        <v>16675.812519912</v>
      </c>
      <c r="F6" s="27">
        <f t="shared" si="1"/>
        <v>17526.278958427512</v>
      </c>
      <c r="G6" s="27">
        <f t="shared" si="1"/>
        <v>18314.96151155675</v>
      </c>
      <c r="H6" s="27">
        <f t="shared" si="1"/>
        <v>19139.1347795768</v>
      </c>
      <c r="I6" s="27">
        <f t="shared" si="1"/>
        <v>20000.395844657756</v>
      </c>
      <c r="J6" s="27">
        <f t="shared" si="1"/>
        <v>20900.413657667355</v>
      </c>
      <c r="K6" s="27">
        <f t="shared" si="1"/>
        <v>21840.932272262384</v>
      </c>
      <c r="L6" s="27">
        <f t="shared" si="1"/>
        <v>22823.77422451419</v>
      </c>
      <c r="M6" s="27">
        <f t="shared" si="1"/>
        <v>23850.844064617326</v>
      </c>
      <c r="N6" s="23"/>
      <c r="O6" s="61"/>
      <c r="P6" s="61"/>
    </row>
    <row r="7" spans="1:16" ht="15.75">
      <c r="A7" s="22" t="s">
        <v>80</v>
      </c>
      <c r="B7" s="26">
        <v>3.7</v>
      </c>
      <c r="C7" s="27">
        <f>100*C5/B5-100</f>
        <v>1.0599719110937116</v>
      </c>
      <c r="D7" s="27">
        <f aca="true" t="shared" si="2" ref="D7:M7">100*D5/C5-100</f>
        <v>5.76558762116791</v>
      </c>
      <c r="E7" s="27">
        <f t="shared" si="2"/>
        <v>6.527949376687388</v>
      </c>
      <c r="F7" s="27">
        <f t="shared" si="2"/>
        <v>5.872642811995675</v>
      </c>
      <c r="G7" s="27">
        <f t="shared" si="2"/>
        <v>4.471712002040235</v>
      </c>
      <c r="H7" s="27">
        <f t="shared" si="2"/>
        <v>4.5088879518874165</v>
      </c>
      <c r="I7" s="27">
        <f t="shared" si="2"/>
        <v>4.549532571361823</v>
      </c>
      <c r="J7" s="27">
        <f t="shared" si="2"/>
        <v>4.54653931888231</v>
      </c>
      <c r="K7" s="27">
        <f t="shared" si="2"/>
        <v>4.546492144054014</v>
      </c>
      <c r="L7" s="27">
        <f t="shared" si="2"/>
        <v>4.5471438659085095</v>
      </c>
      <c r="M7" s="27">
        <f t="shared" si="2"/>
        <v>4.546222072128117</v>
      </c>
      <c r="N7" s="23"/>
      <c r="O7" s="61"/>
      <c r="P7" s="61"/>
    </row>
    <row r="8" spans="1:16" ht="15.75">
      <c r="A8" s="22" t="s">
        <v>81</v>
      </c>
      <c r="B8" s="27">
        <v>2.4</v>
      </c>
      <c r="C8" s="27">
        <v>2.2</v>
      </c>
      <c r="D8" s="27">
        <v>6.6</v>
      </c>
      <c r="E8" s="27">
        <v>6.5</v>
      </c>
      <c r="F8" s="27">
        <v>5.1</v>
      </c>
      <c r="G8" s="27">
        <v>4.5</v>
      </c>
      <c r="H8" s="27">
        <v>4.5</v>
      </c>
      <c r="I8" s="27">
        <v>4.5</v>
      </c>
      <c r="J8" s="27">
        <v>4.5</v>
      </c>
      <c r="K8" s="27">
        <v>4.5</v>
      </c>
      <c r="L8" s="27">
        <v>4.5</v>
      </c>
      <c r="M8" s="27">
        <v>4.5</v>
      </c>
      <c r="N8" s="23"/>
      <c r="O8" s="61"/>
      <c r="P8" s="61"/>
    </row>
    <row r="9" spans="1:16" ht="15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3"/>
      <c r="O9" s="61"/>
      <c r="P9" s="61"/>
    </row>
    <row r="10" spans="1:16" ht="15.75">
      <c r="A10" s="22" t="s">
        <v>156</v>
      </c>
      <c r="B10" s="26">
        <v>11673.6</v>
      </c>
      <c r="C10" s="26">
        <v>11543.2</v>
      </c>
      <c r="D10" s="26">
        <v>12027.6</v>
      </c>
      <c r="E10" s="26">
        <v>12628.9</v>
      </c>
      <c r="F10" s="26">
        <v>13164.9</v>
      </c>
      <c r="G10" s="26">
        <v>13525.4</v>
      </c>
      <c r="H10" s="26">
        <v>13890.6</v>
      </c>
      <c r="I10" s="26">
        <v>14265.6</v>
      </c>
      <c r="J10" s="26">
        <v>14650.8</v>
      </c>
      <c r="K10" s="26">
        <v>15046.4</v>
      </c>
      <c r="L10" s="26">
        <v>15452.7</v>
      </c>
      <c r="M10" s="26">
        <v>15869.9</v>
      </c>
      <c r="N10" s="23"/>
      <c r="O10" s="61"/>
      <c r="P10" s="61"/>
    </row>
    <row r="11" spans="1:16" ht="15.75">
      <c r="A11" s="22" t="s">
        <v>157</v>
      </c>
      <c r="B11" s="23">
        <v>11600.9</v>
      </c>
      <c r="C11" s="27">
        <f>+B11*(1+0.01*C13)</f>
        <v>11670.5054</v>
      </c>
      <c r="D11" s="27">
        <f aca="true" t="shared" si="3" ref="D11:M11">+C11*(1+0.01*D13)</f>
        <v>12254.03067</v>
      </c>
      <c r="E11" s="27">
        <f t="shared" si="3"/>
        <v>12866.7322035</v>
      </c>
      <c r="F11" s="27">
        <f t="shared" si="3"/>
        <v>13304.201098419</v>
      </c>
      <c r="G11" s="27">
        <f t="shared" si="3"/>
        <v>13663.414528076311</v>
      </c>
      <c r="H11" s="27">
        <f t="shared" si="3"/>
        <v>14032.326720334371</v>
      </c>
      <c r="I11" s="27">
        <f t="shared" si="3"/>
        <v>14411.199541783399</v>
      </c>
      <c r="J11" s="27">
        <f t="shared" si="3"/>
        <v>14800.30192941155</v>
      </c>
      <c r="K11" s="27">
        <f t="shared" si="3"/>
        <v>15199.910081505659</v>
      </c>
      <c r="L11" s="27">
        <f t="shared" si="3"/>
        <v>15610.30765370631</v>
      </c>
      <c r="M11" s="27">
        <f t="shared" si="3"/>
        <v>16031.78596035638</v>
      </c>
      <c r="N11" s="23"/>
      <c r="O11" s="61"/>
      <c r="P11" s="61"/>
    </row>
    <row r="12" spans="1:16" ht="15.75">
      <c r="A12" s="22" t="s">
        <v>84</v>
      </c>
      <c r="B12" s="26">
        <v>1.3</v>
      </c>
      <c r="C12" s="27">
        <f>100*C10/B10-100</f>
        <v>-1.1170504385964932</v>
      </c>
      <c r="D12" s="27">
        <f aca="true" t="shared" si="4" ref="D12:M12">100*D10/C10-100</f>
        <v>4.196410007623527</v>
      </c>
      <c r="E12" s="27">
        <f t="shared" si="4"/>
        <v>4.999334863148093</v>
      </c>
      <c r="F12" s="27">
        <f t="shared" si="4"/>
        <v>4.24423346451394</v>
      </c>
      <c r="G12" s="27">
        <f t="shared" si="4"/>
        <v>2.738342106662415</v>
      </c>
      <c r="H12" s="27">
        <f t="shared" si="4"/>
        <v>2.700104987652864</v>
      </c>
      <c r="I12" s="27">
        <f t="shared" si="4"/>
        <v>2.699667400976196</v>
      </c>
      <c r="J12" s="27">
        <f t="shared" si="4"/>
        <v>2.700201884253019</v>
      </c>
      <c r="K12" s="27">
        <f t="shared" si="4"/>
        <v>2.700193846069851</v>
      </c>
      <c r="L12" s="27">
        <f t="shared" si="4"/>
        <v>2.700313696299446</v>
      </c>
      <c r="M12" s="27">
        <f t="shared" si="4"/>
        <v>2.6998518058332763</v>
      </c>
      <c r="N12" s="23"/>
      <c r="O12" s="61"/>
      <c r="P12" s="61"/>
    </row>
    <row r="13" spans="1:16" ht="15.75">
      <c r="A13" s="22" t="s">
        <v>85</v>
      </c>
      <c r="B13" s="26">
        <v>-0.2</v>
      </c>
      <c r="C13" s="27">
        <v>0.6</v>
      </c>
      <c r="D13" s="27">
        <v>5</v>
      </c>
      <c r="E13" s="27">
        <v>5</v>
      </c>
      <c r="F13" s="27">
        <v>3.4</v>
      </c>
      <c r="G13" s="27">
        <v>2.7</v>
      </c>
      <c r="H13" s="27">
        <v>2.7</v>
      </c>
      <c r="I13" s="27">
        <v>2.7</v>
      </c>
      <c r="J13" s="27">
        <v>2.7</v>
      </c>
      <c r="K13" s="27">
        <v>2.7</v>
      </c>
      <c r="L13" s="27">
        <v>2.7</v>
      </c>
      <c r="M13" s="27">
        <v>2.7</v>
      </c>
      <c r="N13" s="23"/>
      <c r="O13" s="61"/>
      <c r="P13" s="61"/>
    </row>
    <row r="14" spans="1:16" ht="15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3"/>
      <c r="O14" s="61"/>
      <c r="P14" s="61"/>
    </row>
    <row r="15" spans="1:16" ht="15.75">
      <c r="A15" s="22" t="s">
        <v>139</v>
      </c>
      <c r="B15" s="26">
        <v>122.67</v>
      </c>
      <c r="C15" s="26">
        <v>125.31</v>
      </c>
      <c r="D15" s="26">
        <v>127.19</v>
      </c>
      <c r="E15" s="26">
        <v>129.05</v>
      </c>
      <c r="F15" s="26">
        <v>131.06</v>
      </c>
      <c r="G15" s="26">
        <v>133.27</v>
      </c>
      <c r="H15" s="26">
        <v>135.62</v>
      </c>
      <c r="I15" s="26">
        <v>138.06</v>
      </c>
      <c r="J15" s="26">
        <v>140.55</v>
      </c>
      <c r="K15" s="26">
        <v>143.07</v>
      </c>
      <c r="L15" s="26">
        <v>145.65</v>
      </c>
      <c r="M15" s="26">
        <v>148.27</v>
      </c>
      <c r="N15" s="23"/>
      <c r="O15" s="61"/>
      <c r="P15" s="61"/>
    </row>
    <row r="16" spans="1:16" ht="15.75">
      <c r="A16" s="22" t="s">
        <v>126</v>
      </c>
      <c r="B16" s="26">
        <v>123.9</v>
      </c>
      <c r="C16" s="27">
        <f>+B16*(1+0.01*C18)</f>
        <v>126.0063</v>
      </c>
      <c r="D16" s="27">
        <f aca="true" t="shared" si="5" ref="D16:M16">+C16*(1+0.01*D18)</f>
        <v>127.89639449999999</v>
      </c>
      <c r="E16" s="27">
        <f t="shared" si="5"/>
        <v>129.81484041749997</v>
      </c>
      <c r="F16" s="27">
        <f t="shared" si="5"/>
        <v>131.89187786417997</v>
      </c>
      <c r="G16" s="27">
        <f t="shared" si="5"/>
        <v>134.13403978787102</v>
      </c>
      <c r="H16" s="27">
        <f t="shared" si="5"/>
        <v>136.5484525040527</v>
      </c>
      <c r="I16" s="27">
        <f t="shared" si="5"/>
        <v>139.00632464912565</v>
      </c>
      <c r="J16" s="27">
        <f t="shared" si="5"/>
        <v>141.50843849280992</v>
      </c>
      <c r="K16" s="27">
        <f t="shared" si="5"/>
        <v>144.0555903856805</v>
      </c>
      <c r="L16" s="27">
        <f t="shared" si="5"/>
        <v>146.64859101262275</v>
      </c>
      <c r="M16" s="27">
        <f t="shared" si="5"/>
        <v>149.28826565084995</v>
      </c>
      <c r="N16" s="23"/>
      <c r="O16" s="61"/>
      <c r="P16" s="61"/>
    </row>
    <row r="17" spans="1:16" ht="15.75">
      <c r="A17" s="22" t="s">
        <v>80</v>
      </c>
      <c r="B17" s="23">
        <v>2.4</v>
      </c>
      <c r="C17" s="27">
        <f>100*C15/B15-100</f>
        <v>2.152115431645882</v>
      </c>
      <c r="D17" s="27">
        <f aca="true" t="shared" si="6" ref="D17:M17">100*D15/C15-100</f>
        <v>1.5002793073178537</v>
      </c>
      <c r="E17" s="27">
        <f t="shared" si="6"/>
        <v>1.4623791178551926</v>
      </c>
      <c r="F17" s="27">
        <f t="shared" si="6"/>
        <v>1.5575358388221474</v>
      </c>
      <c r="G17" s="27">
        <f t="shared" si="6"/>
        <v>1.686250572256995</v>
      </c>
      <c r="H17" s="27">
        <f t="shared" si="6"/>
        <v>1.7633375853530282</v>
      </c>
      <c r="I17" s="27">
        <f t="shared" si="6"/>
        <v>1.7991446689278803</v>
      </c>
      <c r="J17" s="27">
        <f t="shared" si="6"/>
        <v>1.8035636679704652</v>
      </c>
      <c r="K17" s="27">
        <f t="shared" si="6"/>
        <v>1.792956243329769</v>
      </c>
      <c r="L17" s="27">
        <f t="shared" si="6"/>
        <v>1.8033130635353416</v>
      </c>
      <c r="M17" s="27">
        <f t="shared" si="6"/>
        <v>1.7988328184002853</v>
      </c>
      <c r="N17" s="23"/>
      <c r="O17" s="61"/>
      <c r="P17" s="61"/>
    </row>
    <row r="18" spans="1:16" ht="15.75">
      <c r="A18" s="22" t="s">
        <v>88</v>
      </c>
      <c r="B18" s="26">
        <v>2.5</v>
      </c>
      <c r="C18" s="27">
        <v>1.7</v>
      </c>
      <c r="D18" s="27">
        <v>1.5</v>
      </c>
      <c r="E18" s="27">
        <v>1.5</v>
      </c>
      <c r="F18" s="27">
        <v>1.6</v>
      </c>
      <c r="G18" s="27">
        <v>1.7</v>
      </c>
      <c r="H18" s="27">
        <v>1.8</v>
      </c>
      <c r="I18" s="27">
        <v>1.8</v>
      </c>
      <c r="J18" s="27">
        <v>1.8</v>
      </c>
      <c r="K18" s="27">
        <v>1.8</v>
      </c>
      <c r="L18" s="27">
        <v>1.8</v>
      </c>
      <c r="M18" s="27">
        <v>1.8</v>
      </c>
      <c r="N18" s="23"/>
      <c r="O18" s="61"/>
      <c r="P18" s="61"/>
    </row>
    <row r="19" spans="1:16" ht="15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3"/>
      <c r="O19" s="61"/>
      <c r="P19" s="61"/>
    </row>
    <row r="20" spans="1:16" ht="15.75">
      <c r="A20" s="22" t="s">
        <v>118</v>
      </c>
      <c r="B20" s="26">
        <v>215.888</v>
      </c>
      <c r="C20" s="26">
        <v>218.667</v>
      </c>
      <c r="D20" s="26">
        <v>222.356</v>
      </c>
      <c r="E20" s="26">
        <v>226.174</v>
      </c>
      <c r="F20" s="26">
        <v>230.388</v>
      </c>
      <c r="G20" s="26">
        <v>234.966</v>
      </c>
      <c r="H20" s="26">
        <v>239.808</v>
      </c>
      <c r="I20" s="26">
        <v>244.851</v>
      </c>
      <c r="J20" s="26">
        <v>249.993</v>
      </c>
      <c r="K20" s="26">
        <v>255.242</v>
      </c>
      <c r="L20" s="26">
        <v>260.602</v>
      </c>
      <c r="M20" s="26">
        <v>266.076</v>
      </c>
      <c r="N20" s="23"/>
      <c r="O20" s="61"/>
      <c r="P20" s="61"/>
    </row>
    <row r="21" spans="1:16" ht="15.75">
      <c r="A21" s="22" t="s">
        <v>131</v>
      </c>
      <c r="B21" s="27">
        <v>216.37</v>
      </c>
      <c r="C21" s="27">
        <f>+B21*(1+0.01*C23)</f>
        <v>220.04828999999998</v>
      </c>
      <c r="D21" s="27">
        <f aca="true" t="shared" si="7" ref="D21:M21">+C21*(1+0.01*D23)</f>
        <v>223.78911092999996</v>
      </c>
      <c r="E21" s="27">
        <f t="shared" si="7"/>
        <v>227.81731492673995</v>
      </c>
      <c r="F21" s="27">
        <f t="shared" si="7"/>
        <v>232.145843910348</v>
      </c>
      <c r="G21" s="27">
        <f t="shared" si="7"/>
        <v>236.78876078855495</v>
      </c>
      <c r="H21" s="27">
        <f t="shared" si="7"/>
        <v>241.76132476511458</v>
      </c>
      <c r="I21" s="27">
        <f t="shared" si="7"/>
        <v>246.83831258518197</v>
      </c>
      <c r="J21" s="27">
        <f t="shared" si="7"/>
        <v>252.02191714947077</v>
      </c>
      <c r="K21" s="27">
        <f t="shared" si="7"/>
        <v>257.3143774096096</v>
      </c>
      <c r="L21" s="27">
        <f t="shared" si="7"/>
        <v>262.7179793352114</v>
      </c>
      <c r="M21" s="27">
        <f t="shared" si="7"/>
        <v>268.2350569012508</v>
      </c>
      <c r="N21" s="23"/>
      <c r="O21" s="61"/>
      <c r="P21" s="61"/>
    </row>
    <row r="22" spans="1:16" ht="15.75">
      <c r="A22" s="22" t="s">
        <v>102</v>
      </c>
      <c r="B22" s="26">
        <v>4.1</v>
      </c>
      <c r="C22" s="27">
        <f>100*C20/B20-100</f>
        <v>1.2872415326465614</v>
      </c>
      <c r="D22" s="27">
        <f aca="true" t="shared" si="8" ref="D22:M22">100*D20/C20-100</f>
        <v>1.687040111219332</v>
      </c>
      <c r="E22" s="27">
        <f t="shared" si="8"/>
        <v>1.7170663260717163</v>
      </c>
      <c r="F22" s="27">
        <f t="shared" si="8"/>
        <v>1.8631672959756571</v>
      </c>
      <c r="G22" s="27">
        <f t="shared" si="8"/>
        <v>1.9870826605552452</v>
      </c>
      <c r="H22" s="27">
        <f t="shared" si="8"/>
        <v>2.060723679170593</v>
      </c>
      <c r="I22" s="27">
        <f t="shared" si="8"/>
        <v>2.1029323458766953</v>
      </c>
      <c r="J22" s="27">
        <f t="shared" si="8"/>
        <v>2.1000526851023693</v>
      </c>
      <c r="K22" s="27">
        <f t="shared" si="8"/>
        <v>2.099658790446142</v>
      </c>
      <c r="L22" s="27">
        <f t="shared" si="8"/>
        <v>2.0999678736258005</v>
      </c>
      <c r="M22" s="27">
        <f t="shared" si="8"/>
        <v>2.1005211011427605</v>
      </c>
      <c r="N22" s="23"/>
      <c r="O22" s="61"/>
      <c r="P22" s="61"/>
    </row>
    <row r="23" spans="1:16" ht="15.75">
      <c r="A23" s="22" t="s">
        <v>128</v>
      </c>
      <c r="B23" s="26">
        <v>2.8</v>
      </c>
      <c r="C23" s="27">
        <v>1.7</v>
      </c>
      <c r="D23" s="27">
        <v>1.7</v>
      </c>
      <c r="E23" s="27">
        <v>1.8</v>
      </c>
      <c r="F23" s="27">
        <v>1.9</v>
      </c>
      <c r="G23" s="27">
        <v>2</v>
      </c>
      <c r="H23" s="27">
        <v>2.1</v>
      </c>
      <c r="I23" s="27">
        <v>2.1</v>
      </c>
      <c r="J23" s="27">
        <v>2.1</v>
      </c>
      <c r="K23" s="27">
        <v>2.1</v>
      </c>
      <c r="L23" s="27">
        <v>2.1</v>
      </c>
      <c r="M23" s="27">
        <v>2.1</v>
      </c>
      <c r="N23" s="23"/>
      <c r="O23" s="61"/>
      <c r="P23" s="61"/>
    </row>
    <row r="24" spans="1:16" ht="15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3"/>
      <c r="O24" s="61"/>
      <c r="P24" s="61"/>
    </row>
    <row r="25" spans="1:16" ht="15.75">
      <c r="A25" s="22" t="s">
        <v>120</v>
      </c>
      <c r="B25" s="26">
        <v>5.7</v>
      </c>
      <c r="C25" s="26">
        <v>7.7</v>
      </c>
      <c r="D25" s="26">
        <v>6.9</v>
      </c>
      <c r="E25" s="26">
        <v>5.8</v>
      </c>
      <c r="F25" s="26">
        <v>5</v>
      </c>
      <c r="G25" s="26">
        <v>5</v>
      </c>
      <c r="H25" s="26">
        <v>5</v>
      </c>
      <c r="I25" s="26">
        <v>5</v>
      </c>
      <c r="J25" s="26">
        <v>5</v>
      </c>
      <c r="K25" s="26">
        <v>5</v>
      </c>
      <c r="L25" s="26">
        <v>5</v>
      </c>
      <c r="M25" s="26">
        <v>5</v>
      </c>
      <c r="N25" s="23"/>
      <c r="O25" s="61"/>
      <c r="P25" s="61"/>
    </row>
    <row r="26" spans="1:16" ht="15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3"/>
      <c r="O26" s="61"/>
      <c r="P26" s="61"/>
    </row>
    <row r="27" spans="1:16" ht="15.75">
      <c r="A27" s="31" t="s">
        <v>155</v>
      </c>
      <c r="B27" s="23">
        <v>3189.3</v>
      </c>
      <c r="C27" s="23">
        <v>3247.5</v>
      </c>
      <c r="D27" s="23">
        <v>3462.9</v>
      </c>
      <c r="E27" s="23">
        <v>3676.4</v>
      </c>
      <c r="F27" s="23">
        <v>3875.6</v>
      </c>
      <c r="G27" s="23">
        <v>4007.2</v>
      </c>
      <c r="H27" s="23">
        <v>4147.5</v>
      </c>
      <c r="I27" s="23">
        <v>4297.2</v>
      </c>
      <c r="J27" s="23">
        <v>4459.3</v>
      </c>
      <c r="K27" s="23">
        <v>4631.4</v>
      </c>
      <c r="L27" s="23">
        <v>4817.2</v>
      </c>
      <c r="M27" s="23">
        <v>5018.8</v>
      </c>
      <c r="N27" s="23"/>
      <c r="O27" s="61"/>
      <c r="P27" s="61"/>
    </row>
    <row r="28" spans="1:16" ht="15.75">
      <c r="A28" s="31" t="s">
        <v>148</v>
      </c>
      <c r="B28" s="26">
        <v>6584.8</v>
      </c>
      <c r="C28" s="26">
        <v>6646.1</v>
      </c>
      <c r="D28" s="26">
        <v>6929.6</v>
      </c>
      <c r="E28" s="26">
        <v>7411.5</v>
      </c>
      <c r="F28" s="26">
        <v>7908</v>
      </c>
      <c r="G28" s="26">
        <v>8351.6</v>
      </c>
      <c r="H28" s="26">
        <v>8748.2</v>
      </c>
      <c r="I28" s="26">
        <v>9159.8</v>
      </c>
      <c r="J28" s="26">
        <v>9576.2</v>
      </c>
      <c r="K28" s="26">
        <v>10024</v>
      </c>
      <c r="L28" s="26">
        <v>10474.3</v>
      </c>
      <c r="M28" s="26">
        <v>10963.3</v>
      </c>
      <c r="N28" s="23"/>
      <c r="O28" s="61"/>
      <c r="P28" s="61"/>
    </row>
    <row r="29" spans="1:16" ht="15.75">
      <c r="A29" s="31" t="s">
        <v>149</v>
      </c>
      <c r="B29" s="26">
        <v>1517.1</v>
      </c>
      <c r="C29" s="26">
        <v>1389.2</v>
      </c>
      <c r="D29" s="26">
        <v>1603.4</v>
      </c>
      <c r="E29" s="26">
        <v>1739</v>
      </c>
      <c r="F29" s="26">
        <v>1750</v>
      </c>
      <c r="G29" s="26">
        <v>1632.9</v>
      </c>
      <c r="H29" s="26">
        <v>1626.9</v>
      </c>
      <c r="I29" s="26">
        <v>1642.6</v>
      </c>
      <c r="J29" s="26">
        <v>1702.3</v>
      </c>
      <c r="K29" s="26">
        <v>1794.6</v>
      </c>
      <c r="L29" s="26">
        <v>1903.5</v>
      </c>
      <c r="M29" s="26">
        <v>1990.4</v>
      </c>
      <c r="N29" s="23"/>
      <c r="O29" s="61"/>
      <c r="P29" s="61"/>
    </row>
    <row r="30" spans="1:16" ht="15.75">
      <c r="A30" s="3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3"/>
      <c r="O30" s="61"/>
      <c r="P30" s="61"/>
    </row>
    <row r="31" spans="1:16" ht="15.75">
      <c r="A31" s="60" t="s">
        <v>103</v>
      </c>
      <c r="B31" s="27">
        <v>1.4</v>
      </c>
      <c r="C31" s="27">
        <v>0.69</v>
      </c>
      <c r="D31" s="27">
        <v>2</v>
      </c>
      <c r="E31" s="27">
        <v>3.47</v>
      </c>
      <c r="F31" s="27">
        <v>3.9</v>
      </c>
      <c r="G31" s="27">
        <v>3.9</v>
      </c>
      <c r="H31" s="27">
        <v>3.9</v>
      </c>
      <c r="I31" s="27">
        <v>3.9</v>
      </c>
      <c r="J31" s="27">
        <v>3.9</v>
      </c>
      <c r="K31" s="27">
        <v>3.9</v>
      </c>
      <c r="L31" s="27">
        <v>3.9</v>
      </c>
      <c r="M31" s="27">
        <v>3.9</v>
      </c>
      <c r="N31" s="23"/>
      <c r="O31" s="61"/>
      <c r="P31" s="61"/>
    </row>
    <row r="32" spans="1:16" ht="15.75">
      <c r="A32" s="60" t="s">
        <v>151</v>
      </c>
      <c r="B32" s="27">
        <v>3.8</v>
      </c>
      <c r="C32" s="27">
        <v>4.16</v>
      </c>
      <c r="D32" s="27">
        <v>4.62</v>
      </c>
      <c r="E32" s="27">
        <v>4.92</v>
      </c>
      <c r="F32" s="27">
        <v>5.08</v>
      </c>
      <c r="G32" s="27">
        <v>5.1</v>
      </c>
      <c r="H32" s="27">
        <v>5.1</v>
      </c>
      <c r="I32" s="27">
        <v>5.1</v>
      </c>
      <c r="J32" s="27">
        <v>5.1</v>
      </c>
      <c r="K32" s="27">
        <v>5.1</v>
      </c>
      <c r="L32" s="27">
        <v>5.1</v>
      </c>
      <c r="M32" s="27">
        <v>5.1</v>
      </c>
      <c r="N32" s="23"/>
      <c r="O32" s="61"/>
      <c r="P32" s="61"/>
    </row>
    <row r="33" spans="1:16" ht="15.75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  <c r="O33" s="61"/>
      <c r="P33" s="61"/>
    </row>
    <row r="34" spans="1:16" ht="15.75">
      <c r="A34" s="6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  <c r="O34" s="61"/>
      <c r="P34" s="61"/>
    </row>
    <row r="35" spans="1:16" ht="15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  <c r="O35" s="61"/>
      <c r="P35" s="61"/>
    </row>
    <row r="36" spans="1:16" ht="15.75">
      <c r="A36" s="22"/>
      <c r="B36" s="66"/>
      <c r="C36" s="66"/>
      <c r="D36" s="66"/>
      <c r="E36" s="66"/>
      <c r="F36" s="66"/>
      <c r="G36" s="66"/>
      <c r="H36" s="66"/>
      <c r="I36" s="66"/>
      <c r="J36" s="66"/>
      <c r="K36" s="26"/>
      <c r="L36" s="26"/>
      <c r="M36" s="23"/>
      <c r="N36" s="23"/>
      <c r="O36" s="61"/>
      <c r="P36" s="61"/>
    </row>
    <row r="37" spans="1:16" ht="15.75">
      <c r="A37" s="2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3"/>
      <c r="O37" s="61"/>
      <c r="P37" s="61"/>
    </row>
    <row r="38" spans="1:16" ht="15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3"/>
      <c r="O38" s="61"/>
      <c r="P38" s="61"/>
    </row>
    <row r="39" spans="1:16" ht="15.75">
      <c r="A39" s="22"/>
      <c r="B39" s="27"/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/>
      <c r="O39" s="61"/>
      <c r="P39" s="61"/>
    </row>
    <row r="40" spans="1:16" ht="15.75">
      <c r="A40" s="22"/>
      <c r="B40" s="27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3"/>
      <c r="O40" s="61"/>
      <c r="P40" s="61"/>
    </row>
    <row r="41" spans="1:16" ht="15.75">
      <c r="A41" s="22"/>
      <c r="B41" s="27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/>
      <c r="O41" s="61"/>
      <c r="P41" s="61"/>
    </row>
    <row r="42" spans="1:16" ht="15.7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  <c r="O42" s="61"/>
      <c r="P42" s="61"/>
    </row>
    <row r="43" spans="1:16" ht="15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3"/>
      <c r="O43" s="61"/>
      <c r="P43" s="61"/>
    </row>
    <row r="44" spans="1:16" ht="15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  <c r="O44" s="61"/>
      <c r="P44" s="61"/>
    </row>
    <row r="45" spans="1:16" ht="15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3"/>
      <c r="O45" s="61"/>
      <c r="P45" s="61"/>
    </row>
    <row r="46" spans="1:16" ht="15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3"/>
      <c r="O46" s="61"/>
      <c r="P46" s="61"/>
    </row>
    <row r="47" spans="1:16" ht="15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3"/>
      <c r="O47" s="61"/>
      <c r="P47" s="61"/>
    </row>
    <row r="48" spans="1:16" ht="15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3"/>
      <c r="O48" s="61"/>
      <c r="P48" s="61"/>
    </row>
    <row r="49" spans="1:16" ht="15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3"/>
      <c r="O49" s="61"/>
      <c r="P49" s="61"/>
    </row>
    <row r="50" spans="1:16" ht="15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3"/>
      <c r="O50" s="61"/>
      <c r="P50" s="61"/>
    </row>
    <row r="51" spans="1:16" ht="15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  <c r="O51" s="61"/>
      <c r="P51" s="61"/>
    </row>
    <row r="52" spans="1:16" ht="15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3"/>
      <c r="O52" s="61"/>
      <c r="P52" s="61"/>
    </row>
    <row r="53" spans="1:16" ht="15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44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72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1976</v>
      </c>
      <c r="C3" s="10">
        <v>1977</v>
      </c>
      <c r="D3" s="10">
        <v>1978</v>
      </c>
      <c r="E3" s="10">
        <v>1979</v>
      </c>
      <c r="F3" s="10">
        <v>1980</v>
      </c>
      <c r="G3" s="10">
        <v>1981</v>
      </c>
      <c r="H3" s="10">
        <v>1982</v>
      </c>
    </row>
    <row r="5" spans="1:8" ht="12.75">
      <c r="A5" s="5" t="s">
        <v>63</v>
      </c>
      <c r="B5" s="43">
        <v>1693</v>
      </c>
      <c r="C5" s="43">
        <v>1880</v>
      </c>
      <c r="D5" s="43">
        <v>2092</v>
      </c>
      <c r="E5" s="43">
        <v>2334</v>
      </c>
      <c r="F5" s="43">
        <v>2579</v>
      </c>
      <c r="G5" s="43">
        <v>2784</v>
      </c>
      <c r="H5" s="43">
        <v>2963</v>
      </c>
    </row>
    <row r="6" spans="1:8" ht="12.75">
      <c r="A6" s="5" t="s">
        <v>64</v>
      </c>
      <c r="B6" s="44">
        <v>11.6</v>
      </c>
      <c r="C6" s="44">
        <v>11</v>
      </c>
      <c r="D6" s="44">
        <v>11.3</v>
      </c>
      <c r="E6" s="44">
        <v>11.6</v>
      </c>
      <c r="F6" s="44">
        <v>10.5</v>
      </c>
      <c r="G6" s="44">
        <v>7.9</v>
      </c>
      <c r="H6" s="44">
        <v>6.4</v>
      </c>
    </row>
    <row r="7" spans="2:8" ht="12.75">
      <c r="B7" s="44"/>
      <c r="C7" s="44"/>
      <c r="D7" s="44"/>
      <c r="E7" s="44"/>
      <c r="F7" s="44"/>
      <c r="G7" s="44"/>
      <c r="H7" s="44"/>
    </row>
    <row r="8" spans="1:8" ht="12.75">
      <c r="A8" s="5" t="s">
        <v>65</v>
      </c>
      <c r="B8" s="43">
        <v>1265</v>
      </c>
      <c r="C8" s="43">
        <v>1331</v>
      </c>
      <c r="D8" s="43">
        <v>1398</v>
      </c>
      <c r="E8" s="43">
        <v>1480</v>
      </c>
      <c r="F8" s="43">
        <v>1562</v>
      </c>
      <c r="G8" s="43">
        <v>1623</v>
      </c>
      <c r="H8" s="43">
        <v>1680</v>
      </c>
    </row>
    <row r="9" spans="1:8" ht="12.75">
      <c r="A9" s="5" t="s">
        <v>66</v>
      </c>
      <c r="B9" s="44">
        <v>6.2</v>
      </c>
      <c r="C9" s="44">
        <v>5.2</v>
      </c>
      <c r="D9" s="44">
        <v>5.1</v>
      </c>
      <c r="E9" s="44">
        <v>5.9</v>
      </c>
      <c r="F9" s="44">
        <v>5.5</v>
      </c>
      <c r="G9" s="44">
        <v>3.9</v>
      </c>
      <c r="H9" s="44">
        <v>3.5</v>
      </c>
    </row>
    <row r="10" spans="2:8" ht="12.75">
      <c r="B10" s="44"/>
      <c r="C10" s="44"/>
      <c r="D10" s="44"/>
      <c r="E10" s="44"/>
      <c r="F10" s="44"/>
      <c r="G10" s="44"/>
      <c r="H10" s="44"/>
    </row>
    <row r="11" spans="1:8" ht="12.75">
      <c r="A11" s="7" t="s">
        <v>67</v>
      </c>
      <c r="B11" s="44">
        <v>133.79</v>
      </c>
      <c r="C11" s="44">
        <f aca="true" t="shared" si="0" ref="C11:H11">B11*(1+0.01*C12)</f>
        <v>141.28224</v>
      </c>
      <c r="D11" s="44">
        <f t="shared" si="0"/>
        <v>149.61789216</v>
      </c>
      <c r="E11" s="44">
        <f t="shared" si="0"/>
        <v>157.69725833664</v>
      </c>
      <c r="F11" s="44">
        <f t="shared" si="0"/>
        <v>165.10902947846208</v>
      </c>
      <c r="G11" s="44">
        <f t="shared" si="0"/>
        <v>171.38317259864365</v>
      </c>
      <c r="H11" s="44">
        <f t="shared" si="0"/>
        <v>176.1819014314057</v>
      </c>
    </row>
    <row r="12" spans="1:8" ht="12.75">
      <c r="A12" s="5" t="s">
        <v>68</v>
      </c>
      <c r="B12" s="44">
        <v>5.1</v>
      </c>
      <c r="C12" s="44">
        <v>5.6</v>
      </c>
      <c r="D12" s="44">
        <v>5.9</v>
      </c>
      <c r="E12" s="44">
        <v>5.4</v>
      </c>
      <c r="F12" s="44">
        <v>4.7</v>
      </c>
      <c r="G12" s="44">
        <v>3.8</v>
      </c>
      <c r="H12" s="44">
        <v>2.8</v>
      </c>
    </row>
    <row r="13" spans="2:8" ht="12.75">
      <c r="B13" s="44"/>
      <c r="C13" s="44"/>
      <c r="D13" s="44"/>
      <c r="E13" s="44"/>
      <c r="F13" s="44"/>
      <c r="G13" s="44"/>
      <c r="H13" s="44"/>
    </row>
    <row r="14" spans="1:8" ht="12.75">
      <c r="A14" s="7" t="s">
        <v>69</v>
      </c>
      <c r="B14" s="44">
        <f>161.2*1.057</f>
        <v>170.3884</v>
      </c>
      <c r="C14" s="44">
        <f aca="true" t="shared" si="1" ref="C14:H14">B14*(1+0.01*C15)</f>
        <v>179.07820839999997</v>
      </c>
      <c r="D14" s="44">
        <f t="shared" si="1"/>
        <v>188.74843165359997</v>
      </c>
      <c r="E14" s="44">
        <f t="shared" si="1"/>
        <v>198.18585323627997</v>
      </c>
      <c r="F14" s="44">
        <f t="shared" si="1"/>
        <v>207.30240248514886</v>
      </c>
      <c r="G14" s="44">
        <f t="shared" si="1"/>
        <v>215.17989377958452</v>
      </c>
      <c r="H14" s="44">
        <f t="shared" si="1"/>
        <v>221.42011069919246</v>
      </c>
    </row>
    <row r="15" spans="1:8" ht="12.75">
      <c r="A15" s="5" t="s">
        <v>70</v>
      </c>
      <c r="B15" s="44">
        <v>5.7</v>
      </c>
      <c r="C15" s="44">
        <v>5.1</v>
      </c>
      <c r="D15" s="44">
        <v>5.4</v>
      </c>
      <c r="E15" s="44">
        <v>5</v>
      </c>
      <c r="F15" s="44">
        <v>4.6</v>
      </c>
      <c r="G15" s="44">
        <v>3.8</v>
      </c>
      <c r="H15" s="44">
        <v>2.9</v>
      </c>
    </row>
    <row r="16" spans="2:8" ht="12.75">
      <c r="B16" s="44"/>
      <c r="C16" s="44"/>
      <c r="D16" s="44"/>
      <c r="E16" s="44"/>
      <c r="F16" s="44"/>
      <c r="G16" s="44"/>
      <c r="H16" s="44"/>
    </row>
    <row r="17" spans="1:8" ht="12.75">
      <c r="A17" s="7" t="s">
        <v>147</v>
      </c>
      <c r="B17" s="44">
        <v>7.7</v>
      </c>
      <c r="C17" s="44">
        <v>7.3</v>
      </c>
      <c r="D17" s="44">
        <v>6.6</v>
      </c>
      <c r="E17" s="44">
        <v>5.7</v>
      </c>
      <c r="F17" s="44">
        <v>4.9</v>
      </c>
      <c r="G17" s="44">
        <v>4.8</v>
      </c>
      <c r="H17" s="44">
        <v>4.7</v>
      </c>
    </row>
    <row r="18" spans="2:8" ht="12.75">
      <c r="B18" s="44"/>
      <c r="C18" s="44"/>
      <c r="D18" s="44"/>
      <c r="E18" s="44"/>
      <c r="F18" s="44"/>
      <c r="G18" s="44"/>
      <c r="H18" s="44"/>
    </row>
    <row r="19" spans="1:8" ht="12.75">
      <c r="A19" s="2" t="s">
        <v>150</v>
      </c>
      <c r="B19" s="43">
        <v>1375</v>
      </c>
      <c r="C19" s="43">
        <v>1521</v>
      </c>
      <c r="D19" s="43">
        <v>1684</v>
      </c>
      <c r="E19" s="43">
        <v>1879</v>
      </c>
      <c r="F19" s="43">
        <v>2074</v>
      </c>
      <c r="G19" s="43">
        <v>2242</v>
      </c>
      <c r="H19" s="43">
        <v>2389</v>
      </c>
    </row>
    <row r="20" spans="1:8" ht="12.75">
      <c r="A20" s="2" t="s">
        <v>148</v>
      </c>
      <c r="B20" s="43">
        <v>890</v>
      </c>
      <c r="C20" s="43">
        <v>996</v>
      </c>
      <c r="D20" s="43">
        <v>1102</v>
      </c>
      <c r="E20" s="43">
        <v>1228</v>
      </c>
      <c r="F20" s="43">
        <v>1357</v>
      </c>
      <c r="G20" s="43">
        <v>1466</v>
      </c>
      <c r="H20" s="43">
        <v>1562</v>
      </c>
    </row>
    <row r="21" spans="1:8" ht="12.75">
      <c r="A21" s="2" t="s">
        <v>149</v>
      </c>
      <c r="B21" s="43">
        <v>150</v>
      </c>
      <c r="C21" s="43">
        <v>172</v>
      </c>
      <c r="D21" s="43">
        <v>194</v>
      </c>
      <c r="E21" s="43">
        <v>218</v>
      </c>
      <c r="F21" s="43">
        <v>243</v>
      </c>
      <c r="G21" s="43">
        <v>263</v>
      </c>
      <c r="H21" s="43">
        <v>280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41" t="s">
        <v>153</v>
      </c>
      <c r="B23" s="44">
        <v>5</v>
      </c>
      <c r="C23" s="44">
        <v>4.4</v>
      </c>
      <c r="D23" s="44">
        <v>4.4</v>
      </c>
      <c r="E23" s="44">
        <v>4.4</v>
      </c>
      <c r="F23" s="44">
        <v>4.4</v>
      </c>
      <c r="G23" s="44">
        <v>4.4</v>
      </c>
      <c r="H23" s="44">
        <v>4.4</v>
      </c>
    </row>
    <row r="24" spans="2:8" ht="12.75">
      <c r="B24" s="44"/>
      <c r="C24" s="44"/>
      <c r="D24" s="44"/>
      <c r="E24" s="44"/>
      <c r="F24" s="44"/>
      <c r="G24" s="44"/>
      <c r="H24" s="44"/>
    </row>
    <row r="25" spans="2:8" ht="12.75">
      <c r="B25" s="44"/>
      <c r="C25" s="44"/>
      <c r="D25" s="44"/>
      <c r="E25" s="44"/>
      <c r="F25" s="44"/>
      <c r="G25" s="44"/>
      <c r="H25" s="44"/>
    </row>
    <row r="26" spans="2:8" ht="12.75">
      <c r="B26" s="44"/>
      <c r="C26" s="44"/>
      <c r="D26" s="44"/>
      <c r="E26" s="44"/>
      <c r="F26" s="44"/>
      <c r="G26" s="44"/>
      <c r="H26" s="44"/>
    </row>
    <row r="27" spans="1:8" ht="12.75">
      <c r="A27" s="12"/>
      <c r="B27" s="44"/>
      <c r="C27" s="44"/>
      <c r="D27" s="44"/>
      <c r="E27" s="44"/>
      <c r="F27" s="44"/>
      <c r="G27" s="44"/>
      <c r="H27" s="44"/>
    </row>
    <row r="28" spans="2:8" ht="12.75">
      <c r="B28" s="45"/>
      <c r="C28" s="45"/>
      <c r="D28" s="45"/>
      <c r="E28" s="45"/>
      <c r="F28" s="45"/>
      <c r="G28" s="45"/>
      <c r="H28" s="45"/>
    </row>
    <row r="29" spans="2:8" ht="12.75">
      <c r="B29" s="45"/>
      <c r="C29" s="45"/>
      <c r="D29" s="45"/>
      <c r="E29" s="45"/>
      <c r="F29" s="45"/>
      <c r="G29" s="45"/>
      <c r="H29" s="45"/>
    </row>
    <row r="30" spans="2:8" ht="12.75">
      <c r="B30" s="45"/>
      <c r="C30" s="45"/>
      <c r="D30" s="45"/>
      <c r="E30" s="45"/>
      <c r="F30" s="45"/>
      <c r="G30" s="45"/>
      <c r="H30" s="45"/>
    </row>
    <row r="31" spans="2:8" ht="12.75">
      <c r="B31" s="45"/>
      <c r="C31" s="45"/>
      <c r="D31" s="45"/>
      <c r="E31" s="45"/>
      <c r="F31" s="45"/>
      <c r="G31" s="45"/>
      <c r="H31" s="45"/>
    </row>
    <row r="32" spans="2:8" ht="12.75">
      <c r="B32" s="45"/>
      <c r="C32" s="45"/>
      <c r="D32" s="45"/>
      <c r="E32" s="45"/>
      <c r="F32" s="45"/>
      <c r="G32" s="45"/>
      <c r="H32" s="45"/>
    </row>
    <row r="33" spans="2:8" ht="12.75">
      <c r="B33" s="45"/>
      <c r="C33" s="45"/>
      <c r="D33" s="45"/>
      <c r="E33" s="45"/>
      <c r="F33" s="45"/>
      <c r="G33" s="45"/>
      <c r="H33" s="45"/>
    </row>
    <row r="34" spans="1:8" ht="12.75">
      <c r="A34" s="8"/>
      <c r="B34" s="45"/>
      <c r="C34" s="45"/>
      <c r="D34" s="45"/>
      <c r="E34" s="45"/>
      <c r="F34" s="45"/>
      <c r="G34" s="45"/>
      <c r="H34" s="45"/>
    </row>
    <row r="35" spans="2:8" ht="12.75">
      <c r="B35" s="45"/>
      <c r="C35" s="45"/>
      <c r="D35" s="45"/>
      <c r="E35" s="45"/>
      <c r="F35" s="45"/>
      <c r="G35" s="45"/>
      <c r="H35" s="45"/>
    </row>
    <row r="36" spans="2:8" ht="12.75">
      <c r="B36" s="45"/>
      <c r="C36" s="45"/>
      <c r="D36" s="45"/>
      <c r="E36" s="45"/>
      <c r="F36" s="45"/>
      <c r="G36" s="45"/>
      <c r="H36" s="45"/>
    </row>
    <row r="37" spans="2:8" ht="12.75">
      <c r="B37" s="45"/>
      <c r="C37" s="45"/>
      <c r="D37" s="45"/>
      <c r="E37" s="45"/>
      <c r="F37" s="45"/>
      <c r="G37" s="45"/>
      <c r="H37" s="45"/>
    </row>
    <row r="38" spans="2:9" ht="12.75">
      <c r="B38" s="45"/>
      <c r="C38" s="45"/>
      <c r="D38" s="45"/>
      <c r="E38" s="45"/>
      <c r="F38" s="45"/>
      <c r="G38" s="45"/>
      <c r="H38" s="45"/>
      <c r="I38" s="7"/>
    </row>
    <row r="39" spans="2:8" ht="12.75">
      <c r="B39" s="44"/>
      <c r="C39" s="44"/>
      <c r="D39" s="44"/>
      <c r="E39" s="44"/>
      <c r="F39" s="44"/>
      <c r="G39" s="44"/>
      <c r="H39" s="44"/>
    </row>
    <row r="40" spans="2:8" ht="12.75">
      <c r="B40" s="44"/>
      <c r="C40" s="44"/>
      <c r="D40" s="44"/>
      <c r="E40" s="44"/>
      <c r="F40" s="44"/>
      <c r="G40" s="44"/>
      <c r="H40" s="44"/>
    </row>
    <row r="41" spans="2:8" ht="12.75">
      <c r="B41" s="44"/>
      <c r="C41" s="44"/>
      <c r="D41" s="44"/>
      <c r="E41" s="44"/>
      <c r="F41" s="44"/>
      <c r="G41" s="44"/>
      <c r="H41" s="44"/>
    </row>
    <row r="42" spans="2:8" ht="12.75">
      <c r="B42" s="44"/>
      <c r="C42" s="44"/>
      <c r="D42" s="44"/>
      <c r="E42" s="44"/>
      <c r="F42" s="44"/>
      <c r="G42" s="44"/>
      <c r="H42" s="44"/>
    </row>
    <row r="43" spans="2:8" ht="12.75">
      <c r="B43" s="44"/>
      <c r="C43" s="44"/>
      <c r="D43" s="44"/>
      <c r="E43" s="44"/>
      <c r="F43" s="44"/>
      <c r="G43" s="44"/>
      <c r="H43" s="44"/>
    </row>
    <row r="44" spans="2:8" ht="12.75">
      <c r="B44" s="44"/>
      <c r="C44" s="44"/>
      <c r="D44" s="44"/>
      <c r="E44" s="44"/>
      <c r="F44" s="44"/>
      <c r="G44" s="44"/>
      <c r="H44" s="44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2.77734375" style="0" customWidth="1"/>
    <col min="2" max="13" width="6.77734375" style="0" customWidth="1"/>
  </cols>
  <sheetData>
    <row r="1" spans="1:16" ht="15.75">
      <c r="A1" s="13" t="s">
        <v>225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61"/>
      <c r="P1" s="61"/>
    </row>
    <row r="2" spans="1:16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61"/>
      <c r="P2" s="61"/>
    </row>
    <row r="3" spans="1:16" ht="15.75">
      <c r="A3" s="24" t="s">
        <v>61</v>
      </c>
      <c r="B3" s="25">
        <v>2008</v>
      </c>
      <c r="C3" s="25">
        <f>1+B3</f>
        <v>2009</v>
      </c>
      <c r="D3" s="25">
        <f aca="true" t="shared" si="0" ref="D3:M3">1+C3</f>
        <v>2010</v>
      </c>
      <c r="E3" s="25">
        <f t="shared" si="0"/>
        <v>2011</v>
      </c>
      <c r="F3" s="25">
        <f t="shared" si="0"/>
        <v>2012</v>
      </c>
      <c r="G3" s="25">
        <f t="shared" si="0"/>
        <v>2013</v>
      </c>
      <c r="H3" s="25">
        <f t="shared" si="0"/>
        <v>2014</v>
      </c>
      <c r="I3" s="25">
        <f t="shared" si="0"/>
        <v>2015</v>
      </c>
      <c r="J3" s="25">
        <f t="shared" si="0"/>
        <v>2016</v>
      </c>
      <c r="K3" s="25">
        <f t="shared" si="0"/>
        <v>2017</v>
      </c>
      <c r="L3" s="25">
        <f t="shared" si="0"/>
        <v>2018</v>
      </c>
      <c r="M3" s="25">
        <f t="shared" si="0"/>
        <v>2019</v>
      </c>
      <c r="N3" s="23"/>
      <c r="O3" s="61"/>
      <c r="P3" s="61"/>
    </row>
    <row r="4" spans="1:1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61"/>
      <c r="P4" s="61"/>
    </row>
    <row r="5" spans="1:16" ht="15.75">
      <c r="A5" s="22" t="s">
        <v>127</v>
      </c>
      <c r="B5" s="26">
        <v>14280.7</v>
      </c>
      <c r="C5" s="26">
        <v>14290.8</v>
      </c>
      <c r="D5" s="26">
        <v>14902.5</v>
      </c>
      <c r="E5" s="26">
        <v>15728.2</v>
      </c>
      <c r="F5" s="26">
        <v>16731</v>
      </c>
      <c r="G5" s="26">
        <v>17738.7</v>
      </c>
      <c r="H5" s="26">
        <v>18587.6</v>
      </c>
      <c r="I5" s="26">
        <v>19415</v>
      </c>
      <c r="J5" s="26">
        <v>20278.9</v>
      </c>
      <c r="K5" s="26">
        <v>21181.3</v>
      </c>
      <c r="L5" s="26">
        <v>22123.8</v>
      </c>
      <c r="M5" s="26">
        <v>23108.3</v>
      </c>
      <c r="N5" s="23"/>
      <c r="O5" s="61"/>
      <c r="P5" s="61"/>
    </row>
    <row r="6" spans="1:16" ht="15.75">
      <c r="A6" s="22" t="s">
        <v>110</v>
      </c>
      <c r="B6" s="26">
        <v>14264.6</v>
      </c>
      <c r="C6" s="27">
        <f>+B6*(1+0.01*C8)</f>
        <v>14464.3044</v>
      </c>
      <c r="D6" s="27">
        <f aca="true" t="shared" si="1" ref="D6:M6">+C6*(1+0.01*D8)</f>
        <v>15158.591011200002</v>
      </c>
      <c r="E6" s="27">
        <f t="shared" si="1"/>
        <v>16068.106471872003</v>
      </c>
      <c r="F6" s="27">
        <f t="shared" si="1"/>
        <v>17112.533392543683</v>
      </c>
      <c r="G6" s="27">
        <f t="shared" si="1"/>
        <v>18070.83526252613</v>
      </c>
      <c r="H6" s="27">
        <f t="shared" si="1"/>
        <v>18884.022849339803</v>
      </c>
      <c r="I6" s="27">
        <f t="shared" si="1"/>
        <v>19733.80387756009</v>
      </c>
      <c r="J6" s="27">
        <f t="shared" si="1"/>
        <v>20602.091248172736</v>
      </c>
      <c r="K6" s="27">
        <f t="shared" si="1"/>
        <v>21508.583263092336</v>
      </c>
      <c r="L6" s="27">
        <f t="shared" si="1"/>
        <v>22476.46950993149</v>
      </c>
      <c r="M6" s="27">
        <f t="shared" si="1"/>
        <v>23465.434168368476</v>
      </c>
      <c r="N6" s="23"/>
      <c r="O6" s="61"/>
      <c r="P6" s="61"/>
    </row>
    <row r="7" spans="1:16" ht="15.75">
      <c r="A7" s="22" t="s">
        <v>80</v>
      </c>
      <c r="B7" s="26">
        <v>3.4</v>
      </c>
      <c r="C7" s="27">
        <f>100*C5/B5-100</f>
        <v>0.07072482441336092</v>
      </c>
      <c r="D7" s="27">
        <f aca="true" t="shared" si="2" ref="D7:M7">100*D5/C5-100</f>
        <v>4.28037618607776</v>
      </c>
      <c r="E7" s="27">
        <f t="shared" si="2"/>
        <v>5.5406810937762145</v>
      </c>
      <c r="F7" s="27">
        <f t="shared" si="2"/>
        <v>6.37580905634465</v>
      </c>
      <c r="G7" s="27">
        <f t="shared" si="2"/>
        <v>6.022951407566794</v>
      </c>
      <c r="H7" s="27">
        <f t="shared" si="2"/>
        <v>4.785581807009521</v>
      </c>
      <c r="I7" s="27">
        <f t="shared" si="2"/>
        <v>4.451354666551907</v>
      </c>
      <c r="J7" s="27">
        <f t="shared" si="2"/>
        <v>4.449652330672166</v>
      </c>
      <c r="K7" s="27">
        <f t="shared" si="2"/>
        <v>4.449945509864932</v>
      </c>
      <c r="L7" s="27">
        <f t="shared" si="2"/>
        <v>4.449679670275202</v>
      </c>
      <c r="M7" s="27">
        <f t="shared" si="2"/>
        <v>4.4499588678256</v>
      </c>
      <c r="N7" s="23"/>
      <c r="O7" s="61"/>
      <c r="P7" s="61"/>
    </row>
    <row r="8" spans="1:16" ht="15.75">
      <c r="A8" s="22" t="s">
        <v>81</v>
      </c>
      <c r="B8" s="27">
        <v>1.7</v>
      </c>
      <c r="C8" s="27">
        <v>1.4</v>
      </c>
      <c r="D8" s="27">
        <v>4.8</v>
      </c>
      <c r="E8" s="27">
        <v>6</v>
      </c>
      <c r="F8" s="27">
        <v>6.5</v>
      </c>
      <c r="G8" s="27">
        <v>5.6</v>
      </c>
      <c r="H8" s="27">
        <v>4.5</v>
      </c>
      <c r="I8" s="27">
        <v>4.5</v>
      </c>
      <c r="J8" s="27">
        <v>4.4</v>
      </c>
      <c r="K8" s="27">
        <v>4.4</v>
      </c>
      <c r="L8" s="27">
        <v>4.5</v>
      </c>
      <c r="M8" s="27">
        <v>4.4</v>
      </c>
      <c r="N8" s="23"/>
      <c r="O8" s="61"/>
      <c r="P8" s="61"/>
    </row>
    <row r="9" spans="1:16" ht="15.7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3"/>
      <c r="O9" s="61"/>
      <c r="P9" s="61"/>
    </row>
    <row r="10" spans="1:16" ht="15.75">
      <c r="A10" s="22" t="s">
        <v>156</v>
      </c>
      <c r="B10" s="26">
        <v>11671.4</v>
      </c>
      <c r="C10" s="26">
        <v>11527</v>
      </c>
      <c r="D10" s="26">
        <v>11892.8</v>
      </c>
      <c r="E10" s="26">
        <v>12371.7</v>
      </c>
      <c r="F10" s="26">
        <v>12937.1</v>
      </c>
      <c r="G10" s="26">
        <v>13474.1</v>
      </c>
      <c r="H10" s="26">
        <v>13869.5</v>
      </c>
      <c r="I10" s="26">
        <v>14230.8</v>
      </c>
      <c r="J10" s="26">
        <v>14601.2</v>
      </c>
      <c r="K10" s="26">
        <v>14981.4</v>
      </c>
      <c r="L10" s="26">
        <v>15371.2</v>
      </c>
      <c r="M10" s="26">
        <v>15771.3</v>
      </c>
      <c r="N10" s="23"/>
      <c r="O10" s="61"/>
      <c r="P10" s="61"/>
    </row>
    <row r="11" spans="1:16" ht="15.75">
      <c r="A11" s="22" t="s">
        <v>157</v>
      </c>
      <c r="B11" s="23">
        <v>11599.5</v>
      </c>
      <c r="C11" s="27">
        <f>+B11*(1+0.01*C13)</f>
        <v>11634.298499999999</v>
      </c>
      <c r="D11" s="27">
        <f aca="true" t="shared" si="3" ref="D11:M11">+C11*(1+0.01*D13)</f>
        <v>12041.498947499998</v>
      </c>
      <c r="E11" s="27">
        <f t="shared" si="3"/>
        <v>12571.324901189999</v>
      </c>
      <c r="F11" s="27">
        <f t="shared" si="3"/>
        <v>13149.60584664474</v>
      </c>
      <c r="G11" s="27">
        <f t="shared" si="3"/>
        <v>13649.29086881724</v>
      </c>
      <c r="H11" s="27">
        <f t="shared" si="3"/>
        <v>14004.172431406489</v>
      </c>
      <c r="I11" s="27">
        <f t="shared" si="3"/>
        <v>14368.280914623057</v>
      </c>
      <c r="J11" s="27">
        <f t="shared" si="3"/>
        <v>14741.856218403258</v>
      </c>
      <c r="K11" s="27">
        <f t="shared" si="3"/>
        <v>15125.144480081743</v>
      </c>
      <c r="L11" s="27">
        <f t="shared" si="3"/>
        <v>15518.398236563868</v>
      </c>
      <c r="M11" s="27">
        <f t="shared" si="3"/>
        <v>15921.876590714528</v>
      </c>
      <c r="N11" s="23"/>
      <c r="O11" s="61"/>
      <c r="P11" s="61"/>
    </row>
    <row r="12" spans="1:16" ht="15.75">
      <c r="A12" s="22" t="s">
        <v>84</v>
      </c>
      <c r="B12" s="26">
        <v>1.3</v>
      </c>
      <c r="C12" s="27">
        <f>100*C10/B10-100</f>
        <v>-1.2372123309971386</v>
      </c>
      <c r="D12" s="27">
        <f aca="true" t="shared" si="4" ref="D12:M12">100*D10/C10-100</f>
        <v>3.173418929469946</v>
      </c>
      <c r="E12" s="27">
        <f t="shared" si="4"/>
        <v>4.026806134804261</v>
      </c>
      <c r="F12" s="27">
        <f t="shared" si="4"/>
        <v>4.570107584244681</v>
      </c>
      <c r="G12" s="27">
        <f t="shared" si="4"/>
        <v>4.15085297323202</v>
      </c>
      <c r="H12" s="27">
        <f t="shared" si="4"/>
        <v>2.934518817583367</v>
      </c>
      <c r="I12" s="27">
        <f t="shared" si="4"/>
        <v>2.6049965752190047</v>
      </c>
      <c r="J12" s="27">
        <f t="shared" si="4"/>
        <v>2.602805183123934</v>
      </c>
      <c r="K12" s="27">
        <f t="shared" si="4"/>
        <v>2.6038955702270954</v>
      </c>
      <c r="L12" s="27">
        <f t="shared" si="4"/>
        <v>2.601893014004034</v>
      </c>
      <c r="M12" s="27">
        <f t="shared" si="4"/>
        <v>2.6029197460185287</v>
      </c>
      <c r="N12" s="23"/>
      <c r="O12" s="61"/>
      <c r="P12" s="61"/>
    </row>
    <row r="13" spans="1:16" ht="15.75">
      <c r="A13" s="22" t="s">
        <v>85</v>
      </c>
      <c r="B13" s="26">
        <v>-0.2</v>
      </c>
      <c r="C13" s="27">
        <v>0.3</v>
      </c>
      <c r="D13" s="27">
        <v>3.5</v>
      </c>
      <c r="E13" s="27">
        <v>4.4</v>
      </c>
      <c r="F13" s="27">
        <v>4.6</v>
      </c>
      <c r="G13" s="27">
        <v>3.8</v>
      </c>
      <c r="H13" s="27">
        <v>2.6</v>
      </c>
      <c r="I13" s="27">
        <v>2.6</v>
      </c>
      <c r="J13" s="27">
        <v>2.6</v>
      </c>
      <c r="K13" s="27">
        <v>2.6</v>
      </c>
      <c r="L13" s="27">
        <v>2.6</v>
      </c>
      <c r="M13" s="27">
        <v>2.6</v>
      </c>
      <c r="N13" s="23"/>
      <c r="O13" s="61"/>
      <c r="P13" s="61"/>
    </row>
    <row r="14" spans="1:16" ht="15.7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3"/>
      <c r="O14" s="61"/>
      <c r="P14" s="61"/>
    </row>
    <row r="15" spans="1:16" ht="15.75">
      <c r="A15" s="22" t="s">
        <v>139</v>
      </c>
      <c r="B15" s="26">
        <v>122.45</v>
      </c>
      <c r="C15" s="26">
        <v>123.97</v>
      </c>
      <c r="D15" s="26">
        <v>125.29</v>
      </c>
      <c r="E15" s="26">
        <v>127.11</v>
      </c>
      <c r="F15" s="26">
        <v>129.3</v>
      </c>
      <c r="G15" s="26">
        <v>131.63</v>
      </c>
      <c r="H15" s="26">
        <v>134</v>
      </c>
      <c r="I15" s="26">
        <v>136.41</v>
      </c>
      <c r="J15" s="26">
        <v>138.87</v>
      </c>
      <c r="K15" s="26">
        <v>141.37</v>
      </c>
      <c r="L15" s="26">
        <v>143.91</v>
      </c>
      <c r="M15" s="26">
        <v>146.51</v>
      </c>
      <c r="N15" s="23"/>
      <c r="O15" s="61"/>
      <c r="P15" s="61"/>
    </row>
    <row r="16" spans="1:16" ht="15.75">
      <c r="A16" s="22" t="s">
        <v>126</v>
      </c>
      <c r="B16" s="26">
        <v>123.11</v>
      </c>
      <c r="C16" s="27">
        <f>+B16*(1+0.01*C18)</f>
        <v>124.3411</v>
      </c>
      <c r="D16" s="27">
        <f aca="true" t="shared" si="5" ref="D16:M16">+C16*(1+0.01*D18)</f>
        <v>125.8331932</v>
      </c>
      <c r="E16" s="27">
        <f t="shared" si="5"/>
        <v>127.72069109799999</v>
      </c>
      <c r="F16" s="27">
        <f t="shared" si="5"/>
        <v>130.019663537764</v>
      </c>
      <c r="G16" s="27">
        <f t="shared" si="5"/>
        <v>132.36001748144375</v>
      </c>
      <c r="H16" s="27">
        <f t="shared" si="5"/>
        <v>134.74249779610975</v>
      </c>
      <c r="I16" s="27">
        <f t="shared" si="5"/>
        <v>137.16786275643972</v>
      </c>
      <c r="J16" s="27">
        <f t="shared" si="5"/>
        <v>139.63688428605565</v>
      </c>
      <c r="K16" s="27">
        <f t="shared" si="5"/>
        <v>142.15034820320466</v>
      </c>
      <c r="L16" s="27">
        <f t="shared" si="5"/>
        <v>144.70905447086236</v>
      </c>
      <c r="M16" s="27">
        <f t="shared" si="5"/>
        <v>147.31381745133788</v>
      </c>
      <c r="N16" s="23"/>
      <c r="O16" s="61"/>
      <c r="P16" s="61"/>
    </row>
    <row r="17" spans="1:16" ht="15.75">
      <c r="A17" s="22" t="s">
        <v>80</v>
      </c>
      <c r="B17" s="23">
        <v>2.2</v>
      </c>
      <c r="C17" s="27">
        <f>100*C15/B15-100</f>
        <v>1.2413229889750852</v>
      </c>
      <c r="D17" s="27">
        <f aca="true" t="shared" si="6" ref="D17:M17">100*D15/C15-100</f>
        <v>1.0647737355811842</v>
      </c>
      <c r="E17" s="27">
        <f t="shared" si="6"/>
        <v>1.4526298986351662</v>
      </c>
      <c r="F17" s="27">
        <f t="shared" si="6"/>
        <v>1.7229171583667835</v>
      </c>
      <c r="G17" s="27">
        <f t="shared" si="6"/>
        <v>1.802010827532854</v>
      </c>
      <c r="H17" s="27">
        <f t="shared" si="6"/>
        <v>1.800501405454682</v>
      </c>
      <c r="I17" s="27">
        <f t="shared" si="6"/>
        <v>1.7985074626865725</v>
      </c>
      <c r="J17" s="27">
        <f t="shared" si="6"/>
        <v>1.8033868484715185</v>
      </c>
      <c r="K17" s="27">
        <f t="shared" si="6"/>
        <v>1.8002448332973273</v>
      </c>
      <c r="L17" s="27">
        <f t="shared" si="6"/>
        <v>1.7967036853646476</v>
      </c>
      <c r="M17" s="27">
        <f t="shared" si="6"/>
        <v>1.806684733514004</v>
      </c>
      <c r="N17" s="23"/>
      <c r="O17" s="61"/>
      <c r="P17" s="61"/>
    </row>
    <row r="18" spans="1:16" ht="15.75">
      <c r="A18" s="22" t="s">
        <v>88</v>
      </c>
      <c r="B18" s="26">
        <v>1.9</v>
      </c>
      <c r="C18" s="27">
        <v>1</v>
      </c>
      <c r="D18" s="27">
        <v>1.2</v>
      </c>
      <c r="E18" s="27">
        <v>1.5</v>
      </c>
      <c r="F18" s="27">
        <v>1.8</v>
      </c>
      <c r="G18" s="27">
        <v>1.8</v>
      </c>
      <c r="H18" s="27">
        <v>1.8</v>
      </c>
      <c r="I18" s="27">
        <v>1.8</v>
      </c>
      <c r="J18" s="27">
        <v>1.8</v>
      </c>
      <c r="K18" s="27">
        <v>1.8</v>
      </c>
      <c r="L18" s="27">
        <v>1.8</v>
      </c>
      <c r="M18" s="27">
        <v>1.8</v>
      </c>
      <c r="N18" s="23"/>
      <c r="O18" s="61"/>
      <c r="P18" s="61"/>
    </row>
    <row r="19" spans="1:16" ht="15.7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3"/>
      <c r="O19" s="61"/>
      <c r="P19" s="61"/>
    </row>
    <row r="20" spans="1:16" ht="15.75">
      <c r="A20" s="22" t="s">
        <v>118</v>
      </c>
      <c r="B20" s="65">
        <v>215.233</v>
      </c>
      <c r="C20" s="65">
        <v>214.018</v>
      </c>
      <c r="D20" s="65">
        <v>217.464</v>
      </c>
      <c r="E20" s="65">
        <v>221.284</v>
      </c>
      <c r="F20" s="65">
        <v>225.766</v>
      </c>
      <c r="G20" s="65">
        <v>230.507</v>
      </c>
      <c r="H20" s="65">
        <v>235.348</v>
      </c>
      <c r="I20" s="65">
        <v>240.29</v>
      </c>
      <c r="J20" s="65">
        <v>245.336</v>
      </c>
      <c r="K20" s="65">
        <v>250.488</v>
      </c>
      <c r="L20" s="65">
        <v>255.748</v>
      </c>
      <c r="M20" s="65">
        <v>261.119</v>
      </c>
      <c r="N20" s="23"/>
      <c r="O20" s="61"/>
      <c r="P20" s="61"/>
    </row>
    <row r="21" spans="1:16" ht="15.75">
      <c r="A21" s="22" t="s">
        <v>131</v>
      </c>
      <c r="B21" s="64">
        <v>213.753</v>
      </c>
      <c r="C21" s="27">
        <f>+B21*(1+0.01*C23)</f>
        <v>215.463024</v>
      </c>
      <c r="D21" s="27">
        <f aca="true" t="shared" si="7" ref="D21:M21">+C21*(1+0.01*D23)</f>
        <v>218.910432384</v>
      </c>
      <c r="E21" s="27">
        <f t="shared" si="7"/>
        <v>222.850820166912</v>
      </c>
      <c r="F21" s="27">
        <f t="shared" si="7"/>
        <v>227.53068739041714</v>
      </c>
      <c r="G21" s="27">
        <f t="shared" si="7"/>
        <v>232.30883182561587</v>
      </c>
      <c r="H21" s="27">
        <f t="shared" si="7"/>
        <v>237.18731729395378</v>
      </c>
      <c r="I21" s="27">
        <f t="shared" si="7"/>
        <v>242.1682509571268</v>
      </c>
      <c r="J21" s="27">
        <f t="shared" si="7"/>
        <v>247.25378422722642</v>
      </c>
      <c r="K21" s="27">
        <f t="shared" si="7"/>
        <v>252.44611369599815</v>
      </c>
      <c r="L21" s="27">
        <f t="shared" si="7"/>
        <v>257.7474820836141</v>
      </c>
      <c r="M21" s="27">
        <f t="shared" si="7"/>
        <v>263.16017920737</v>
      </c>
      <c r="N21" s="23"/>
      <c r="O21" s="61"/>
      <c r="P21" s="61"/>
    </row>
    <row r="22" spans="1:16" ht="15.75">
      <c r="A22" s="22" t="s">
        <v>102</v>
      </c>
      <c r="B22" s="26">
        <v>3.8</v>
      </c>
      <c r="C22" s="27">
        <f>100*C20/B20-100</f>
        <v>-0.5645045137130467</v>
      </c>
      <c r="D22" s="27">
        <f aca="true" t="shared" si="8" ref="D22:M22">100*D20/C20-100</f>
        <v>1.6101449410797244</v>
      </c>
      <c r="E22" s="27">
        <f t="shared" si="8"/>
        <v>1.7566125887503148</v>
      </c>
      <c r="F22" s="27">
        <f t="shared" si="8"/>
        <v>2.025451456047435</v>
      </c>
      <c r="G22" s="27">
        <f t="shared" si="8"/>
        <v>2.0999619074617186</v>
      </c>
      <c r="H22" s="27">
        <f t="shared" si="8"/>
        <v>2.100153140685549</v>
      </c>
      <c r="I22" s="27">
        <f t="shared" si="8"/>
        <v>2.0998691299692354</v>
      </c>
      <c r="J22" s="27">
        <f t="shared" si="8"/>
        <v>2.0999625452578243</v>
      </c>
      <c r="K22" s="27">
        <f t="shared" si="8"/>
        <v>2.0999771741611397</v>
      </c>
      <c r="L22" s="27">
        <f t="shared" si="8"/>
        <v>2.0999009932611585</v>
      </c>
      <c r="M22" s="27">
        <f t="shared" si="8"/>
        <v>2.100114174890919</v>
      </c>
      <c r="N22" s="23"/>
      <c r="O22" s="61"/>
      <c r="P22" s="61"/>
    </row>
    <row r="23" spans="1:16" ht="15.75">
      <c r="A23" s="22" t="s">
        <v>128</v>
      </c>
      <c r="B23" s="26">
        <v>1.5</v>
      </c>
      <c r="C23" s="27">
        <v>0.8</v>
      </c>
      <c r="D23" s="27">
        <v>1.6</v>
      </c>
      <c r="E23" s="27">
        <v>1.8</v>
      </c>
      <c r="F23" s="27">
        <v>2.1</v>
      </c>
      <c r="G23" s="27">
        <v>2.1</v>
      </c>
      <c r="H23" s="27">
        <v>2.1</v>
      </c>
      <c r="I23" s="27">
        <v>2.1</v>
      </c>
      <c r="J23" s="27">
        <v>2.1</v>
      </c>
      <c r="K23" s="27">
        <v>2.1</v>
      </c>
      <c r="L23" s="27">
        <v>2.1</v>
      </c>
      <c r="M23" s="27">
        <v>2.1</v>
      </c>
      <c r="N23" s="23"/>
      <c r="O23" s="61"/>
      <c r="P23" s="61"/>
    </row>
    <row r="24" spans="1:16" ht="15.7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3"/>
      <c r="O24" s="61"/>
      <c r="P24" s="61"/>
    </row>
    <row r="25" spans="1:16" ht="15.75">
      <c r="A25" s="22" t="s">
        <v>120</v>
      </c>
      <c r="B25" s="26">
        <v>5.8</v>
      </c>
      <c r="C25" s="26">
        <v>8.1</v>
      </c>
      <c r="D25" s="26">
        <v>7.9</v>
      </c>
      <c r="E25" s="26">
        <v>7.1</v>
      </c>
      <c r="F25" s="26">
        <v>6</v>
      </c>
      <c r="G25" s="26">
        <v>5.2</v>
      </c>
      <c r="H25" s="26">
        <v>5</v>
      </c>
      <c r="I25" s="26">
        <v>5</v>
      </c>
      <c r="J25" s="26">
        <v>5</v>
      </c>
      <c r="K25" s="26">
        <v>5</v>
      </c>
      <c r="L25" s="26">
        <v>5</v>
      </c>
      <c r="M25" s="26">
        <v>5</v>
      </c>
      <c r="N25" s="23"/>
      <c r="O25" s="61"/>
      <c r="P25" s="61"/>
    </row>
    <row r="26" spans="1:16" ht="15.7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3"/>
      <c r="O26" s="61"/>
      <c r="P26" s="61"/>
    </row>
    <row r="27" spans="1:16" ht="15.75">
      <c r="A27" s="31" t="s">
        <v>155</v>
      </c>
      <c r="B27" s="26">
        <v>3176.8</v>
      </c>
      <c r="C27" s="26">
        <v>3194</v>
      </c>
      <c r="D27" s="26">
        <v>3422.9</v>
      </c>
      <c r="E27" s="26">
        <v>3669.3</v>
      </c>
      <c r="F27" s="26">
        <v>3872.3</v>
      </c>
      <c r="G27" s="26">
        <v>4020.6</v>
      </c>
      <c r="H27" s="26">
        <v>4167.8</v>
      </c>
      <c r="I27" s="26">
        <v>4323.3</v>
      </c>
      <c r="J27" s="26">
        <v>4483.9</v>
      </c>
      <c r="K27" s="26">
        <v>4657.8</v>
      </c>
      <c r="L27" s="26">
        <v>4856.7</v>
      </c>
      <c r="M27" s="26">
        <v>5070.3</v>
      </c>
      <c r="N27" s="23"/>
      <c r="O27" s="61"/>
      <c r="P27" s="61"/>
    </row>
    <row r="28" spans="1:16" ht="15.75">
      <c r="A28" s="38" t="s">
        <v>243</v>
      </c>
      <c r="B28" s="79">
        <v>8048</v>
      </c>
      <c r="C28" s="79">
        <v>8102</v>
      </c>
      <c r="D28" s="79">
        <v>8441</v>
      </c>
      <c r="E28" s="79">
        <v>8931</v>
      </c>
      <c r="F28" s="79">
        <v>9493</v>
      </c>
      <c r="G28" s="79">
        <v>10049</v>
      </c>
      <c r="H28" s="79">
        <v>10549</v>
      </c>
      <c r="I28" s="79">
        <v>11040</v>
      </c>
      <c r="J28" s="79">
        <v>11554</v>
      </c>
      <c r="K28" s="79">
        <v>12086</v>
      </c>
      <c r="L28" s="79">
        <v>12623</v>
      </c>
      <c r="M28" s="79">
        <v>13199</v>
      </c>
      <c r="N28" s="23"/>
      <c r="O28" s="61"/>
      <c r="P28" s="61"/>
    </row>
    <row r="29" spans="1:16" ht="15.75">
      <c r="A29" s="31" t="s">
        <v>148</v>
      </c>
      <c r="B29" s="26">
        <v>6543.2</v>
      </c>
      <c r="C29" s="26">
        <v>6575.1</v>
      </c>
      <c r="D29" s="26">
        <v>6837.8</v>
      </c>
      <c r="E29" s="26">
        <v>7235.8</v>
      </c>
      <c r="F29" s="26">
        <v>7691.7</v>
      </c>
      <c r="G29" s="26">
        <v>8141.6</v>
      </c>
      <c r="H29" s="26">
        <v>8547.9</v>
      </c>
      <c r="I29" s="26">
        <v>8941.4</v>
      </c>
      <c r="J29" s="26">
        <v>9347</v>
      </c>
      <c r="K29" s="26">
        <v>9777.8</v>
      </c>
      <c r="L29" s="26">
        <v>10207.3</v>
      </c>
      <c r="M29" s="26">
        <v>10671</v>
      </c>
      <c r="N29" s="23"/>
      <c r="O29" s="61"/>
      <c r="P29" s="61"/>
    </row>
    <row r="30" spans="1:16" ht="15.75">
      <c r="A30" s="31" t="s">
        <v>149</v>
      </c>
      <c r="B30" s="27">
        <v>1487.5</v>
      </c>
      <c r="C30" s="27">
        <v>1357.2</v>
      </c>
      <c r="D30" s="27">
        <v>1529.6</v>
      </c>
      <c r="E30" s="27">
        <v>1658.1</v>
      </c>
      <c r="F30" s="27">
        <v>1785.4</v>
      </c>
      <c r="G30" s="27">
        <v>1917.4</v>
      </c>
      <c r="H30" s="27">
        <v>1977.6</v>
      </c>
      <c r="I30" s="27">
        <v>2027.4</v>
      </c>
      <c r="J30" s="27">
        <v>2102.1</v>
      </c>
      <c r="K30" s="27">
        <v>2211.5</v>
      </c>
      <c r="L30" s="27">
        <v>2343.2</v>
      </c>
      <c r="M30" s="27">
        <v>2467.1</v>
      </c>
      <c r="N30" s="23"/>
      <c r="O30" s="61"/>
      <c r="P30" s="61"/>
    </row>
    <row r="31" spans="1:16" ht="15.75">
      <c r="A31" s="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3"/>
      <c r="O31" s="61"/>
      <c r="P31" s="61"/>
    </row>
    <row r="32" spans="1:16" ht="15.75">
      <c r="A32" s="60" t="s">
        <v>103</v>
      </c>
      <c r="B32" s="27">
        <v>1.36</v>
      </c>
      <c r="C32" s="27">
        <v>0.25</v>
      </c>
      <c r="D32" s="27">
        <v>1.62</v>
      </c>
      <c r="E32" s="27">
        <v>3.39</v>
      </c>
      <c r="F32" s="27">
        <v>3.92</v>
      </c>
      <c r="G32" s="27">
        <v>4</v>
      </c>
      <c r="H32" s="27">
        <v>4</v>
      </c>
      <c r="I32" s="27">
        <v>4</v>
      </c>
      <c r="J32" s="27">
        <v>4</v>
      </c>
      <c r="K32" s="27">
        <v>4</v>
      </c>
      <c r="L32" s="27">
        <v>4</v>
      </c>
      <c r="M32" s="27">
        <v>4</v>
      </c>
      <c r="N32" s="23"/>
      <c r="O32" s="61"/>
      <c r="P32" s="61"/>
    </row>
    <row r="33" spans="1:16" ht="15.75">
      <c r="A33" s="60" t="s">
        <v>151</v>
      </c>
      <c r="B33" s="27">
        <v>3.66</v>
      </c>
      <c r="C33" s="27">
        <v>2.78</v>
      </c>
      <c r="D33" s="27">
        <v>4</v>
      </c>
      <c r="E33" s="27">
        <v>4.8</v>
      </c>
      <c r="F33" s="27">
        <v>5.12</v>
      </c>
      <c r="G33" s="27">
        <v>5.2</v>
      </c>
      <c r="H33" s="27">
        <v>5.2</v>
      </c>
      <c r="I33" s="27">
        <v>5.2</v>
      </c>
      <c r="J33" s="27">
        <v>5.2</v>
      </c>
      <c r="K33" s="27">
        <v>5.2</v>
      </c>
      <c r="L33" s="27">
        <v>5.2</v>
      </c>
      <c r="M33" s="27">
        <v>5.2</v>
      </c>
      <c r="N33" s="23"/>
      <c r="O33" s="61"/>
      <c r="P33" s="61"/>
    </row>
    <row r="34" spans="1:16" ht="15.75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3"/>
      <c r="O34" s="61"/>
      <c r="P34" s="61"/>
    </row>
    <row r="35" spans="1:16" ht="15.75">
      <c r="A35" s="6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3"/>
      <c r="O35" s="61"/>
      <c r="P35" s="61"/>
    </row>
    <row r="36" spans="1:16" ht="15.75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3"/>
      <c r="O36" s="61"/>
      <c r="P36" s="61"/>
    </row>
    <row r="37" spans="1:16" ht="15.75">
      <c r="A37" s="22"/>
      <c r="B37" s="66"/>
      <c r="C37" s="66"/>
      <c r="D37" s="66"/>
      <c r="E37" s="66"/>
      <c r="F37" s="66"/>
      <c r="G37" s="66"/>
      <c r="H37" s="66"/>
      <c r="I37" s="66"/>
      <c r="J37" s="66"/>
      <c r="K37" s="26"/>
      <c r="L37" s="26"/>
      <c r="M37" s="23"/>
      <c r="N37" s="23"/>
      <c r="O37" s="61"/>
      <c r="P37" s="61"/>
    </row>
    <row r="38" spans="1:16" ht="15.75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3"/>
      <c r="O38" s="61"/>
      <c r="P38" s="61"/>
    </row>
    <row r="39" spans="1:16" ht="15.7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3"/>
      <c r="O39" s="61"/>
      <c r="P39" s="61"/>
    </row>
    <row r="40" spans="1:16" ht="15.75">
      <c r="A40" s="22"/>
      <c r="B40" s="27"/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3"/>
      <c r="O40" s="61"/>
      <c r="P40" s="61"/>
    </row>
    <row r="41" spans="1:16" ht="15.75">
      <c r="A41" s="22"/>
      <c r="B41" s="27"/>
      <c r="C41" s="2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/>
      <c r="O41" s="61"/>
      <c r="P41" s="61"/>
    </row>
    <row r="42" spans="1:16" ht="15.75">
      <c r="A42" s="22"/>
      <c r="B42" s="27"/>
      <c r="C42" s="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3"/>
      <c r="O42" s="61"/>
      <c r="P42" s="61"/>
    </row>
    <row r="43" spans="1:16" ht="15.7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3"/>
      <c r="O43" s="61"/>
      <c r="P43" s="61"/>
    </row>
    <row r="44" spans="1:16" ht="15.75">
      <c r="A44" s="2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  <c r="O44" s="61"/>
      <c r="P44" s="61"/>
    </row>
    <row r="45" spans="1:16" ht="15.7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3"/>
      <c r="O45" s="61"/>
      <c r="P45" s="61"/>
    </row>
    <row r="46" spans="1:16" ht="15.75">
      <c r="A46" s="2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3"/>
      <c r="O46" s="61"/>
      <c r="P46" s="61"/>
    </row>
    <row r="47" spans="1:16" ht="15.7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3"/>
      <c r="O47" s="61"/>
      <c r="P47" s="61"/>
    </row>
    <row r="48" spans="1:16" ht="15.75">
      <c r="A48" s="2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3"/>
      <c r="O48" s="61"/>
      <c r="P48" s="61"/>
    </row>
    <row r="49" spans="1:16" ht="15.7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3"/>
      <c r="O49" s="61"/>
      <c r="P49" s="61"/>
    </row>
    <row r="50" spans="1:16" ht="15.7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3"/>
      <c r="O50" s="61"/>
      <c r="P50" s="61"/>
    </row>
    <row r="51" spans="1:16" ht="15.75">
      <c r="A51" s="2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  <c r="O51" s="61"/>
      <c r="P51" s="61"/>
    </row>
    <row r="52" spans="1:16" ht="15.75">
      <c r="A52" s="2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3"/>
      <c r="O52" s="61"/>
      <c r="P52" s="61"/>
    </row>
    <row r="53" spans="1:16" ht="15.75">
      <c r="A53" s="2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3"/>
      <c r="O53" s="61"/>
      <c r="P53" s="61"/>
    </row>
    <row r="54" spans="1:16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5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</cols>
  <sheetData>
    <row r="1" spans="1:13" ht="15">
      <c r="A1" s="13" t="s">
        <v>229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4" t="s">
        <v>61</v>
      </c>
      <c r="B3" s="25">
        <v>2009</v>
      </c>
      <c r="C3" s="25">
        <f>1+B3</f>
        <v>2010</v>
      </c>
      <c r="D3" s="25">
        <f aca="true" t="shared" si="0" ref="D3:M3">1+C3</f>
        <v>2011</v>
      </c>
      <c r="E3" s="25">
        <f t="shared" si="0"/>
        <v>2012</v>
      </c>
      <c r="F3" s="25">
        <f t="shared" si="0"/>
        <v>2013</v>
      </c>
      <c r="G3" s="25">
        <f t="shared" si="0"/>
        <v>2014</v>
      </c>
      <c r="H3" s="25">
        <f t="shared" si="0"/>
        <v>2015</v>
      </c>
      <c r="I3" s="25">
        <f t="shared" si="0"/>
        <v>2016</v>
      </c>
      <c r="J3" s="25">
        <f t="shared" si="0"/>
        <v>2017</v>
      </c>
      <c r="K3" s="25">
        <f t="shared" si="0"/>
        <v>2018</v>
      </c>
      <c r="L3" s="25">
        <f t="shared" si="0"/>
        <v>2019</v>
      </c>
      <c r="M3" s="25">
        <f t="shared" si="0"/>
        <v>2020</v>
      </c>
    </row>
    <row r="4" spans="1:13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2" t="s">
        <v>127</v>
      </c>
      <c r="B5" s="26">
        <v>14251.896484375</v>
      </c>
      <c r="C5" s="26">
        <v>14767.865234375</v>
      </c>
      <c r="D5" s="26">
        <v>15514.126953125</v>
      </c>
      <c r="E5" s="26">
        <v>16443.53125</v>
      </c>
      <c r="F5" s="26">
        <v>17433.36328125</v>
      </c>
      <c r="G5" s="26">
        <v>18446.294921875</v>
      </c>
      <c r="H5" s="26">
        <v>19433.078125</v>
      </c>
      <c r="I5" s="26">
        <v>20408.466796875</v>
      </c>
      <c r="J5" s="26">
        <v>21372.6015625</v>
      </c>
      <c r="K5" s="26">
        <v>22329.2265625</v>
      </c>
      <c r="L5" s="26">
        <v>23312.0078125</v>
      </c>
      <c r="M5" s="26">
        <v>24322.99609375</v>
      </c>
    </row>
    <row r="6" spans="1:13" ht="15">
      <c r="A6" s="22" t="s">
        <v>110</v>
      </c>
      <c r="B6" s="26">
        <v>14406.334180530816</v>
      </c>
      <c r="C6" s="27">
        <v>14982.073436209314</v>
      </c>
      <c r="D6" s="27">
        <v>15842.6779479031</v>
      </c>
      <c r="E6" s="27">
        <v>16803.8049326299</v>
      </c>
      <c r="F6" s="27">
        <v>17808.60764823644</v>
      </c>
      <c r="G6" s="27">
        <v>18823.16037923536</v>
      </c>
      <c r="H6" s="27">
        <v>19793.89087750368</v>
      </c>
      <c r="I6" s="27">
        <v>20775.736584586914</v>
      </c>
      <c r="J6" s="27">
        <v>21720.67411739505</v>
      </c>
      <c r="K6" s="27">
        <v>22688.45928734321</v>
      </c>
      <c r="L6" s="27">
        <v>23676.439781476238</v>
      </c>
      <c r="M6" s="27">
        <v>24702.178064738662</v>
      </c>
    </row>
    <row r="7" spans="1:13" ht="15">
      <c r="A7" s="22" t="s">
        <v>80</v>
      </c>
      <c r="B7" s="26">
        <v>-1.312391757965088</v>
      </c>
      <c r="C7" s="27">
        <v>3.620351512977095</v>
      </c>
      <c r="D7" s="27">
        <v>5.0532809374027465</v>
      </c>
      <c r="E7" s="27">
        <v>5.990696735195854</v>
      </c>
      <c r="F7" s="27">
        <v>6.019583118741608</v>
      </c>
      <c r="G7" s="27">
        <v>5.8103053569384</v>
      </c>
      <c r="H7" s="27">
        <v>5.349492715498101</v>
      </c>
      <c r="I7" s="27">
        <v>5.019218600372909</v>
      </c>
      <c r="J7" s="27">
        <v>4.724190088461867</v>
      </c>
      <c r="K7" s="27">
        <v>4.475940831080095</v>
      </c>
      <c r="L7" s="27">
        <v>4.401322398020255</v>
      </c>
      <c r="M7" s="27">
        <v>4.336770514927096</v>
      </c>
    </row>
    <row r="8" spans="1:13" ht="15">
      <c r="A8" s="22" t="s">
        <v>81</v>
      </c>
      <c r="B8" s="27">
        <v>0.41146543622016907</v>
      </c>
      <c r="C8" s="27">
        <v>3.996431350708008</v>
      </c>
      <c r="D8" s="27">
        <v>5.744228363037109</v>
      </c>
      <c r="E8" s="27">
        <v>6.066695213317871</v>
      </c>
      <c r="F8" s="27">
        <v>5.9796142578125</v>
      </c>
      <c r="G8" s="27">
        <v>5.696979522705078</v>
      </c>
      <c r="H8" s="27">
        <v>5.157106876373291</v>
      </c>
      <c r="I8" s="27">
        <v>4.9603471755981445</v>
      </c>
      <c r="J8" s="27">
        <v>4.548274517059326</v>
      </c>
      <c r="K8" s="27">
        <v>4.455594539642334</v>
      </c>
      <c r="L8" s="27">
        <v>4.354550838470459</v>
      </c>
      <c r="M8" s="27">
        <v>4.3323163986206055</v>
      </c>
    </row>
    <row r="9" spans="1:13" ht="1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>
      <c r="A10" s="7" t="s">
        <v>226</v>
      </c>
      <c r="B10" s="26">
        <v>12972.7607421875</v>
      </c>
      <c r="C10" s="26">
        <v>13317.0673828125</v>
      </c>
      <c r="D10" s="26">
        <v>13823.072265625</v>
      </c>
      <c r="E10" s="26">
        <v>14415.6943359375</v>
      </c>
      <c r="F10" s="26">
        <v>15026.662109375</v>
      </c>
      <c r="G10" s="26">
        <v>15633.11328125</v>
      </c>
      <c r="H10" s="26">
        <v>16193.609375</v>
      </c>
      <c r="I10" s="26">
        <v>16713.70703125</v>
      </c>
      <c r="J10" s="26">
        <v>17189.93359375</v>
      </c>
      <c r="K10" s="26">
        <v>17643.322265625</v>
      </c>
      <c r="L10" s="26">
        <v>18091.1796875</v>
      </c>
      <c r="M10" s="26">
        <v>18543.171875</v>
      </c>
    </row>
    <row r="11" spans="1:13" ht="15">
      <c r="A11" s="7" t="s">
        <v>227</v>
      </c>
      <c r="B11" s="26">
        <v>13076.957685841173</v>
      </c>
      <c r="C11" s="27">
        <v>13464.750235722997</v>
      </c>
      <c r="D11" s="27">
        <v>14040.48787072524</v>
      </c>
      <c r="E11" s="27">
        <v>14644.263623133214</v>
      </c>
      <c r="F11" s="27">
        <v>15259.17993630331</v>
      </c>
      <c r="G11" s="27">
        <v>15858.118749043864</v>
      </c>
      <c r="H11" s="27">
        <v>16397.103527414485</v>
      </c>
      <c r="I11" s="27">
        <v>16905.690856658515</v>
      </c>
      <c r="J11" s="27">
        <v>17361.879826325396</v>
      </c>
      <c r="K11" s="27">
        <v>17813.58639052045</v>
      </c>
      <c r="L11" s="27">
        <v>18259.044883860428</v>
      </c>
      <c r="M11" s="27">
        <v>18715.08541520551</v>
      </c>
    </row>
    <row r="12" spans="1:13" ht="15">
      <c r="A12" s="22" t="s">
        <v>84</v>
      </c>
      <c r="B12" s="26">
        <v>-2.5497212409973145</v>
      </c>
      <c r="C12" s="27">
        <v>2.654073774021839</v>
      </c>
      <c r="D12" s="27">
        <v>3.799672016870389</v>
      </c>
      <c r="E12" s="27">
        <v>4.287195052768581</v>
      </c>
      <c r="F12" s="27">
        <v>4.238212598018208</v>
      </c>
      <c r="G12" s="27">
        <v>4.03583422226977</v>
      </c>
      <c r="H12" s="27">
        <v>3.5853133260554415</v>
      </c>
      <c r="I12" s="27">
        <v>3.2117463389782444</v>
      </c>
      <c r="J12" s="27">
        <v>2.84931739924356</v>
      </c>
      <c r="K12" s="27">
        <v>2.6375242778124885</v>
      </c>
      <c r="L12" s="27">
        <v>2.5383961996067654</v>
      </c>
      <c r="M12" s="27">
        <v>2.498411907390988</v>
      </c>
    </row>
    <row r="13" spans="1:13" ht="15">
      <c r="A13" s="22" t="s">
        <v>85</v>
      </c>
      <c r="B13" s="26">
        <v>-0.49416229128837585</v>
      </c>
      <c r="C13" s="27">
        <v>2.9654645919799805</v>
      </c>
      <c r="D13" s="27">
        <v>4.275887966156006</v>
      </c>
      <c r="E13" s="27">
        <v>4.300247669219971</v>
      </c>
      <c r="F13" s="27">
        <v>4.1990251541137695</v>
      </c>
      <c r="G13" s="27">
        <v>3.925104856491089</v>
      </c>
      <c r="H13" s="27">
        <v>3.398793935775757</v>
      </c>
      <c r="I13" s="27">
        <v>3.1016900539398193</v>
      </c>
      <c r="J13" s="27">
        <v>2.698434352874756</v>
      </c>
      <c r="K13" s="27">
        <v>2.601714611053467</v>
      </c>
      <c r="L13" s="27">
        <v>2.500667095184326</v>
      </c>
      <c r="M13" s="27">
        <v>2.4976143836975098</v>
      </c>
    </row>
    <row r="14" spans="1:13" ht="15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">
      <c r="A15" s="7" t="s">
        <v>228</v>
      </c>
      <c r="B15" s="26">
        <v>109.82629036746978</v>
      </c>
      <c r="C15" s="26">
        <v>110.84352179734168</v>
      </c>
      <c r="D15" s="26">
        <v>112.1813755080862</v>
      </c>
      <c r="E15" s="26">
        <v>114.01237718791923</v>
      </c>
      <c r="F15" s="26">
        <v>115.96185595807366</v>
      </c>
      <c r="G15" s="26">
        <v>117.94082043125954</v>
      </c>
      <c r="H15" s="26">
        <v>119.95082529102899</v>
      </c>
      <c r="I15" s="26">
        <v>122.05183936564625</v>
      </c>
      <c r="J15" s="26">
        <v>124.27771848817167</v>
      </c>
      <c r="K15" s="26">
        <v>126.50385303482821</v>
      </c>
      <c r="L15" s="26">
        <v>128.8025871828668</v>
      </c>
      <c r="M15" s="26">
        <v>131.1130745503096</v>
      </c>
    </row>
    <row r="16" spans="1:13" ht="15">
      <c r="A16" s="22" t="s">
        <v>126</v>
      </c>
      <c r="B16" s="26">
        <v>110.11625032803117</v>
      </c>
      <c r="C16" s="27">
        <v>111.22049843571715</v>
      </c>
      <c r="D16" s="27">
        <v>112.78798801942608</v>
      </c>
      <c r="E16" s="27">
        <v>114.69752625739545</v>
      </c>
      <c r="F16" s="27">
        <v>116.65881475861008</v>
      </c>
      <c r="G16" s="27">
        <v>118.64827092374009</v>
      </c>
      <c r="H16" s="27">
        <v>120.6664365408835</v>
      </c>
      <c r="I16" s="27">
        <v>122.84204229030209</v>
      </c>
      <c r="J16" s="27">
        <v>125.05481846324501</v>
      </c>
      <c r="K16" s="27">
        <v>127.31440866550504</v>
      </c>
      <c r="L16" s="27">
        <v>129.61735665815755</v>
      </c>
      <c r="M16" s="27">
        <v>131.93780643573396</v>
      </c>
    </row>
    <row r="17" spans="1:13" ht="15">
      <c r="A17" s="22" t="s">
        <v>80</v>
      </c>
      <c r="B17" s="26">
        <v>1.2401161193847656</v>
      </c>
      <c r="C17" s="27">
        <v>0.9262185096740723</v>
      </c>
      <c r="D17" s="27">
        <v>1.2069751024246216</v>
      </c>
      <c r="E17" s="27">
        <v>1.6321797370910645</v>
      </c>
      <c r="F17" s="27">
        <v>1.709883451461792</v>
      </c>
      <c r="G17" s="27">
        <v>1.706565022468567</v>
      </c>
      <c r="H17" s="27">
        <v>1.7042486667633057</v>
      </c>
      <c r="I17" s="27">
        <v>1.7515628337860107</v>
      </c>
      <c r="J17" s="27">
        <v>1.823716163635254</v>
      </c>
      <c r="K17" s="27">
        <v>1.7912579774856567</v>
      </c>
      <c r="L17" s="27">
        <v>1.8171257972717285</v>
      </c>
      <c r="M17" s="27">
        <v>1.7938206195831299</v>
      </c>
    </row>
    <row r="18" spans="1:13" ht="15">
      <c r="A18" s="22" t="s">
        <v>88</v>
      </c>
      <c r="B18" s="26">
        <v>0.880628764629364</v>
      </c>
      <c r="C18" s="27">
        <v>1.0028021335601807</v>
      </c>
      <c r="D18" s="27">
        <v>1.4093531370162964</v>
      </c>
      <c r="E18" s="27">
        <v>1.6930333375930786</v>
      </c>
      <c r="F18" s="27">
        <v>1.7099658250808716</v>
      </c>
      <c r="G18" s="27">
        <v>1.7053629159927368</v>
      </c>
      <c r="H18" s="27">
        <v>1.7009650468826294</v>
      </c>
      <c r="I18" s="27">
        <v>1.8029916286468506</v>
      </c>
      <c r="J18" s="27">
        <v>1.8013182878494263</v>
      </c>
      <c r="K18" s="27">
        <v>1.8068797588348389</v>
      </c>
      <c r="L18" s="27">
        <v>1.8088667392730713</v>
      </c>
      <c r="M18" s="27">
        <v>1.7902307510375977</v>
      </c>
    </row>
    <row r="19" spans="1:13" ht="15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2" t="s">
        <v>118</v>
      </c>
      <c r="B20" s="68">
        <v>214.53070144188402</v>
      </c>
      <c r="C20" s="68">
        <v>218.6859497091442</v>
      </c>
      <c r="D20" s="68">
        <v>221.98622114735156</v>
      </c>
      <c r="E20" s="68">
        <v>226.28774005418066</v>
      </c>
      <c r="F20" s="68">
        <v>230.82334041001724</v>
      </c>
      <c r="G20" s="68">
        <v>235.41530671678743</v>
      </c>
      <c r="H20" s="68">
        <v>240.13687743553012</v>
      </c>
      <c r="I20" s="68">
        <v>245.0661162659939</v>
      </c>
      <c r="J20" s="68">
        <v>250.27976013895696</v>
      </c>
      <c r="K20" s="68">
        <v>255.49652447367384</v>
      </c>
      <c r="L20" s="68">
        <v>260.85558805069974</v>
      </c>
      <c r="M20" s="68">
        <v>266.33354830978305</v>
      </c>
    </row>
    <row r="21" spans="1:13" ht="15">
      <c r="A21" s="22" t="s">
        <v>131</v>
      </c>
      <c r="B21" s="68">
        <v>216.92649940445423</v>
      </c>
      <c r="C21" s="68">
        <v>219.75740588228874</v>
      </c>
      <c r="D21" s="68">
        <v>223.52033591923845</v>
      </c>
      <c r="E21" s="68">
        <v>227.98512545751237</v>
      </c>
      <c r="F21" s="68">
        <v>232.53344176667446</v>
      </c>
      <c r="G21" s="68">
        <v>237.17245649806276</v>
      </c>
      <c r="H21" s="68">
        <v>241.9277894026521</v>
      </c>
      <c r="I21" s="68">
        <v>247.01429916412445</v>
      </c>
      <c r="J21" s="68">
        <v>252.22011805140156</v>
      </c>
      <c r="K21" s="68">
        <v>257.4852018308076</v>
      </c>
      <c r="L21" s="68">
        <v>262.89237547638356</v>
      </c>
      <c r="M21" s="68">
        <v>268.41310570890994</v>
      </c>
    </row>
    <row r="22" spans="1:13" ht="15">
      <c r="A22" s="22" t="s">
        <v>102</v>
      </c>
      <c r="B22" s="69">
        <v>-0.3221288323402405</v>
      </c>
      <c r="C22" s="69">
        <v>1.9369014501571655</v>
      </c>
      <c r="D22" s="69">
        <v>1.5091373920440674</v>
      </c>
      <c r="E22" s="69">
        <v>1.9377413988113403</v>
      </c>
      <c r="F22" s="69">
        <v>2.0043509006500244</v>
      </c>
      <c r="G22" s="69">
        <v>1.9893856048583984</v>
      </c>
      <c r="H22" s="69">
        <v>2.0056345462799072</v>
      </c>
      <c r="I22" s="69">
        <v>2.0526788234710693</v>
      </c>
      <c r="J22" s="69">
        <v>2.127443790435791</v>
      </c>
      <c r="K22" s="69">
        <v>2.0843732357025146</v>
      </c>
      <c r="L22" s="69">
        <v>2.0975093841552734</v>
      </c>
      <c r="M22" s="69">
        <v>2.0999972820281982</v>
      </c>
    </row>
    <row r="23" spans="1:13" ht="15">
      <c r="A23" s="22" t="s">
        <v>128</v>
      </c>
      <c r="B23" s="68">
        <v>1.4101722240447998</v>
      </c>
      <c r="C23" s="69">
        <v>1.3050072193145752</v>
      </c>
      <c r="D23" s="69">
        <v>1.7123109102249146</v>
      </c>
      <c r="E23" s="69">
        <v>1.99748694896698</v>
      </c>
      <c r="F23" s="69">
        <v>1.99500572681427</v>
      </c>
      <c r="G23" s="69">
        <v>1.994988203048706</v>
      </c>
      <c r="H23" s="69">
        <v>2.0050106048583984</v>
      </c>
      <c r="I23" s="69">
        <v>2.1024909019470215</v>
      </c>
      <c r="J23" s="69">
        <v>2.107496976852417</v>
      </c>
      <c r="K23" s="69">
        <v>2.0874955654144287</v>
      </c>
      <c r="L23" s="69">
        <v>2.099993944168091</v>
      </c>
      <c r="M23" s="69">
        <v>2.099996328353882</v>
      </c>
    </row>
    <row r="24" spans="1:13" ht="15">
      <c r="A24" s="2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">
      <c r="A25" s="22" t="s">
        <v>120</v>
      </c>
      <c r="B25" s="68">
        <v>9.295890808105469</v>
      </c>
      <c r="C25" s="68">
        <v>9.998258590698242</v>
      </c>
      <c r="D25" s="68">
        <v>9.222818374633789</v>
      </c>
      <c r="E25" s="68">
        <v>8.242877960205078</v>
      </c>
      <c r="F25" s="68">
        <v>7.296268939971924</v>
      </c>
      <c r="G25" s="68">
        <v>6.466522693634033</v>
      </c>
      <c r="H25" s="68">
        <v>5.8792877197265625</v>
      </c>
      <c r="I25" s="68">
        <v>5.494554042816162</v>
      </c>
      <c r="J25" s="68">
        <v>5.305568218231201</v>
      </c>
      <c r="K25" s="68">
        <v>5.230829238891602</v>
      </c>
      <c r="L25" s="68">
        <v>5.210066318511963</v>
      </c>
      <c r="M25" s="68">
        <v>5.211173057556152</v>
      </c>
    </row>
    <row r="26" spans="1:13" ht="1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">
      <c r="A27" s="31" t="s">
        <v>155</v>
      </c>
      <c r="B27" s="26">
        <v>3081.2783523631842</v>
      </c>
      <c r="C27" s="26">
        <v>3203.6542458742483</v>
      </c>
      <c r="D27" s="26">
        <v>3327.3643024741114</v>
      </c>
      <c r="E27" s="26">
        <v>3591.156223134995</v>
      </c>
      <c r="F27" s="26">
        <v>3830.0160239506513</v>
      </c>
      <c r="G27" s="26">
        <v>4049.295415811613</v>
      </c>
      <c r="H27" s="26">
        <v>4217.532603586316</v>
      </c>
      <c r="I27" s="26">
        <v>4433.472845953703</v>
      </c>
      <c r="J27" s="26">
        <v>4661.6985596586765</v>
      </c>
      <c r="K27" s="26">
        <v>4857.43684903279</v>
      </c>
      <c r="L27" s="26">
        <v>5072.5897965840995</v>
      </c>
      <c r="M27" s="26">
        <v>5305.060579038784</v>
      </c>
    </row>
    <row r="28" spans="1:13" ht="15">
      <c r="A28" s="38" t="s">
        <v>243</v>
      </c>
      <c r="B28" s="26">
        <v>7762</v>
      </c>
      <c r="C28" s="26">
        <v>8040.2</v>
      </c>
      <c r="D28" s="26">
        <v>8499.2</v>
      </c>
      <c r="E28" s="26">
        <v>9040.7</v>
      </c>
      <c r="F28" s="26">
        <v>9625.6</v>
      </c>
      <c r="G28" s="26">
        <v>10247.3</v>
      </c>
      <c r="H28" s="26">
        <v>10854.6</v>
      </c>
      <c r="I28" s="26">
        <v>11447.1</v>
      </c>
      <c r="J28" s="26">
        <v>12024.5</v>
      </c>
      <c r="K28" s="26">
        <v>12612</v>
      </c>
      <c r="L28" s="26">
        <v>13196.8</v>
      </c>
      <c r="M28" s="26">
        <v>13792</v>
      </c>
    </row>
    <row r="29" spans="1:13" ht="15">
      <c r="A29" s="31" t="s">
        <v>148</v>
      </c>
      <c r="B29" s="26">
        <v>6258.839534601792</v>
      </c>
      <c r="C29" s="26">
        <v>6467.560394916683</v>
      </c>
      <c r="D29" s="26">
        <v>6825.09199893631</v>
      </c>
      <c r="E29" s="26">
        <v>7293.205793403387</v>
      </c>
      <c r="F29" s="26">
        <v>7775.889589965194</v>
      </c>
      <c r="G29" s="26">
        <v>8288.308790702074</v>
      </c>
      <c r="H29" s="26">
        <v>8782.574255560041</v>
      </c>
      <c r="I29" s="26">
        <v>9262.759896006435</v>
      </c>
      <c r="J29" s="26">
        <v>9733.455539356171</v>
      </c>
      <c r="K29" s="26">
        <v>10198.410687000454</v>
      </c>
      <c r="L29" s="26">
        <v>10667.008800030053</v>
      </c>
      <c r="M29" s="26">
        <v>11134.164518054278</v>
      </c>
    </row>
    <row r="30" spans="1:13" ht="15">
      <c r="A30" s="31" t="s">
        <v>149</v>
      </c>
      <c r="B30" s="27">
        <v>1417.979948339332</v>
      </c>
      <c r="C30" s="27">
        <v>1815.7915725133569</v>
      </c>
      <c r="D30" s="27">
        <v>1933.0918864857965</v>
      </c>
      <c r="E30" s="27">
        <v>1917.547024817169</v>
      </c>
      <c r="F30" s="27">
        <v>1914.5878792523592</v>
      </c>
      <c r="G30" s="27">
        <v>1923.6059292051941</v>
      </c>
      <c r="H30" s="27">
        <v>1997.7965492790938</v>
      </c>
      <c r="I30" s="27">
        <v>2030.5925820046104</v>
      </c>
      <c r="J30" s="27">
        <v>2058.423291391805</v>
      </c>
      <c r="K30" s="27">
        <v>2075.980972190574</v>
      </c>
      <c r="L30" s="27">
        <v>2087.440660038963</v>
      </c>
      <c r="M30" s="27">
        <v>2149.654869029485</v>
      </c>
    </row>
    <row r="31" spans="1:13" ht="15">
      <c r="A31" s="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">
      <c r="A32" s="60" t="s">
        <v>103</v>
      </c>
      <c r="B32" s="27">
        <v>0.1530860811471939</v>
      </c>
      <c r="C32" s="27">
        <v>0.39320361614227295</v>
      </c>
      <c r="D32" s="27">
        <v>1.6413638591766357</v>
      </c>
      <c r="E32" s="27">
        <v>2.9585866928100586</v>
      </c>
      <c r="F32" s="27">
        <v>4.02079439163208</v>
      </c>
      <c r="G32" s="27">
        <v>4.102884292602539</v>
      </c>
      <c r="H32" s="27">
        <v>4.102884292602539</v>
      </c>
      <c r="I32" s="27">
        <v>4.102884292602539</v>
      </c>
      <c r="J32" s="27">
        <v>4.102884292602539</v>
      </c>
      <c r="K32" s="27">
        <v>4.102884292602539</v>
      </c>
      <c r="L32" s="27">
        <v>4.102884292602539</v>
      </c>
      <c r="M32" s="27">
        <v>4.102884292602539</v>
      </c>
    </row>
    <row r="33" spans="1:13" ht="15">
      <c r="A33" s="60" t="s">
        <v>151</v>
      </c>
      <c r="B33" s="27">
        <v>3.256666660308838</v>
      </c>
      <c r="C33" s="27">
        <v>3.872499942779541</v>
      </c>
      <c r="D33" s="27">
        <v>4.482500076293945</v>
      </c>
      <c r="E33" s="27">
        <v>4.952500343322754</v>
      </c>
      <c r="F33" s="27">
        <v>5.252500057220459</v>
      </c>
      <c r="G33" s="27">
        <v>5.300000190734863</v>
      </c>
      <c r="H33" s="27">
        <v>5.300000190734863</v>
      </c>
      <c r="I33" s="27">
        <v>5.300000190734863</v>
      </c>
      <c r="J33" s="27">
        <v>5.300000190734863</v>
      </c>
      <c r="K33" s="27">
        <v>5.300000190734863</v>
      </c>
      <c r="L33" s="27">
        <v>5.300000190734863</v>
      </c>
      <c r="M33" s="27">
        <v>5.300000190734863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1.4453125" style="0" customWidth="1"/>
  </cols>
  <sheetData>
    <row r="1" spans="1:13" ht="15">
      <c r="A1" s="13" t="s">
        <v>230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" t="s">
        <v>61</v>
      </c>
      <c r="B3" s="71">
        <v>2010</v>
      </c>
      <c r="C3" s="71">
        <f>1+B3</f>
        <v>2011</v>
      </c>
      <c r="D3" s="71">
        <f aca="true" t="shared" si="0" ref="D3:M3">1+C3</f>
        <v>2012</v>
      </c>
      <c r="E3" s="71">
        <f t="shared" si="0"/>
        <v>2013</v>
      </c>
      <c r="F3" s="71">
        <f t="shared" si="0"/>
        <v>2014</v>
      </c>
      <c r="G3" s="71">
        <f t="shared" si="0"/>
        <v>2015</v>
      </c>
      <c r="H3" s="71">
        <f t="shared" si="0"/>
        <v>2016</v>
      </c>
      <c r="I3" s="71">
        <f t="shared" si="0"/>
        <v>2017</v>
      </c>
      <c r="J3" s="71">
        <f t="shared" si="0"/>
        <v>2018</v>
      </c>
      <c r="K3" s="71">
        <f t="shared" si="0"/>
        <v>2019</v>
      </c>
      <c r="L3" s="71">
        <f t="shared" si="0"/>
        <v>2020</v>
      </c>
      <c r="M3" s="71">
        <f t="shared" si="0"/>
        <v>2021</v>
      </c>
    </row>
    <row r="4" spans="1:13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20" t="s">
        <v>127</v>
      </c>
      <c r="B5" s="72">
        <v>14651.3</v>
      </c>
      <c r="C5" s="72">
        <v>15240.2</v>
      </c>
      <c r="D5" s="72">
        <v>16032</v>
      </c>
      <c r="E5" s="72">
        <v>17006.3</v>
      </c>
      <c r="F5" s="72">
        <v>18042.7</v>
      </c>
      <c r="G5" s="72">
        <v>19052.4</v>
      </c>
      <c r="H5" s="72">
        <v>20036.7</v>
      </c>
      <c r="I5" s="72">
        <v>20985.7</v>
      </c>
      <c r="J5" s="72">
        <v>21910.4</v>
      </c>
      <c r="K5" s="72">
        <v>22866</v>
      </c>
      <c r="L5" s="72">
        <v>23859.8</v>
      </c>
      <c r="M5" s="72">
        <v>24896.2</v>
      </c>
    </row>
    <row r="6" spans="1:13" ht="15">
      <c r="A6" s="20" t="s">
        <v>110</v>
      </c>
      <c r="B6" s="72">
        <v>14849.8</v>
      </c>
      <c r="C6" s="73">
        <v>15492</v>
      </c>
      <c r="D6" s="73">
        <v>16370.1</v>
      </c>
      <c r="E6" s="73">
        <v>17385.8</v>
      </c>
      <c r="F6" s="73">
        <v>18427.6</v>
      </c>
      <c r="G6" s="73">
        <v>19420.8</v>
      </c>
      <c r="H6" s="73">
        <v>20405.5</v>
      </c>
      <c r="I6" s="73">
        <v>21327.5</v>
      </c>
      <c r="J6" s="73">
        <v>22254.4</v>
      </c>
      <c r="K6" s="73">
        <v>23223.8</v>
      </c>
      <c r="L6" s="73">
        <v>24232.8</v>
      </c>
      <c r="M6" s="73">
        <v>25285.4</v>
      </c>
    </row>
    <row r="7" spans="1:13" ht="15">
      <c r="A7" s="20" t="s">
        <v>80</v>
      </c>
      <c r="B7" s="72">
        <v>3.8</v>
      </c>
      <c r="C7" s="73">
        <v>4.01943854811519</v>
      </c>
      <c r="D7" s="73">
        <v>5.195469875723404</v>
      </c>
      <c r="E7" s="73">
        <v>6.077220558882232</v>
      </c>
      <c r="F7" s="73">
        <v>6.094212144911012</v>
      </c>
      <c r="G7" s="73">
        <v>5.596169087775124</v>
      </c>
      <c r="H7" s="73">
        <v>5.166278264155693</v>
      </c>
      <c r="I7" s="73">
        <v>4.736308873217638</v>
      </c>
      <c r="J7" s="73">
        <v>4.406333836850806</v>
      </c>
      <c r="K7" s="73">
        <v>4.361399152913677</v>
      </c>
      <c r="L7" s="73">
        <v>4.346190851045222</v>
      </c>
      <c r="M7" s="73">
        <v>4.343707826553455</v>
      </c>
    </row>
    <row r="8" spans="1:13" ht="15">
      <c r="A8" s="20" t="s">
        <v>81</v>
      </c>
      <c r="B8" s="73">
        <v>4</v>
      </c>
      <c r="C8" s="73">
        <v>4.324637368853459</v>
      </c>
      <c r="D8" s="73">
        <v>5.66808675445391</v>
      </c>
      <c r="E8" s="73">
        <v>6.2046047366845585</v>
      </c>
      <c r="F8" s="73">
        <v>5.992246546031808</v>
      </c>
      <c r="G8" s="73">
        <v>5.389741474744412</v>
      </c>
      <c r="H8" s="73">
        <v>5.070336958312737</v>
      </c>
      <c r="I8" s="73">
        <v>4.518389649849311</v>
      </c>
      <c r="J8" s="73">
        <v>4.346032118157311</v>
      </c>
      <c r="K8" s="73">
        <v>4.355992522826938</v>
      </c>
      <c r="L8" s="73">
        <v>4.344680887710027</v>
      </c>
      <c r="M8" s="73">
        <v>4.343699448681136</v>
      </c>
    </row>
    <row r="9" spans="1:13" ht="15">
      <c r="A9" s="20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">
      <c r="A10" s="20" t="s">
        <v>226</v>
      </c>
      <c r="B10" s="72">
        <v>13234.2</v>
      </c>
      <c r="C10" s="72">
        <v>13594.6</v>
      </c>
      <c r="D10" s="72">
        <v>14090.1</v>
      </c>
      <c r="E10" s="72">
        <v>14706.7</v>
      </c>
      <c r="F10" s="72">
        <v>15346.2</v>
      </c>
      <c r="G10" s="72">
        <v>15927.3</v>
      </c>
      <c r="H10" s="72">
        <v>16460.6</v>
      </c>
      <c r="I10" s="72">
        <v>16930.3</v>
      </c>
      <c r="J10" s="72">
        <v>17366.2</v>
      </c>
      <c r="K10" s="72">
        <v>17800.3</v>
      </c>
      <c r="L10" s="72">
        <v>18245.4</v>
      </c>
      <c r="M10" s="72">
        <v>18701.5</v>
      </c>
    </row>
    <row r="11" spans="1:13" ht="15">
      <c r="A11" s="20" t="s">
        <v>227</v>
      </c>
      <c r="B11" s="72">
        <v>13342.8</v>
      </c>
      <c r="C11" s="73">
        <v>13756.3</v>
      </c>
      <c r="D11" s="73">
        <v>14306.5</v>
      </c>
      <c r="E11" s="73">
        <v>14950.4</v>
      </c>
      <c r="F11" s="73">
        <v>15578.3</v>
      </c>
      <c r="G11" s="73">
        <v>16139.1</v>
      </c>
      <c r="H11" s="73">
        <v>16655.6</v>
      </c>
      <c r="I11" s="73">
        <v>17099.9</v>
      </c>
      <c r="J11" s="73">
        <v>17527.3</v>
      </c>
      <c r="K11" s="73">
        <v>17965.5</v>
      </c>
      <c r="L11" s="73">
        <v>18414.7</v>
      </c>
      <c r="M11" s="73">
        <v>18875</v>
      </c>
    </row>
    <row r="12" spans="1:13" ht="15">
      <c r="A12" s="20" t="s">
        <v>84</v>
      </c>
      <c r="B12" s="72">
        <v>2.7</v>
      </c>
      <c r="C12" s="73">
        <v>2.723247344002658</v>
      </c>
      <c r="D12" s="73">
        <v>3.6448295646800943</v>
      </c>
      <c r="E12" s="73">
        <v>4.3761222418577574</v>
      </c>
      <c r="F12" s="73">
        <v>4.348358231282333</v>
      </c>
      <c r="G12" s="73">
        <v>3.7866051530671996</v>
      </c>
      <c r="H12" s="73">
        <v>3.3483390154012227</v>
      </c>
      <c r="I12" s="73">
        <v>2.853480432062028</v>
      </c>
      <c r="J12" s="73">
        <v>2.574673809678515</v>
      </c>
      <c r="K12" s="73">
        <v>2.499683292833197</v>
      </c>
      <c r="L12" s="73">
        <v>2.5005196541631562</v>
      </c>
      <c r="M12" s="73">
        <v>2.4998081708266113</v>
      </c>
    </row>
    <row r="13" spans="1:13" ht="15">
      <c r="A13" s="20" t="s">
        <v>85</v>
      </c>
      <c r="B13" s="72">
        <v>2.5</v>
      </c>
      <c r="C13" s="73">
        <v>3.0990496747309493</v>
      </c>
      <c r="D13" s="73">
        <v>3.999621991378504</v>
      </c>
      <c r="E13" s="73">
        <v>4.500751406703245</v>
      </c>
      <c r="F13" s="73">
        <v>4.199887628424662</v>
      </c>
      <c r="G13" s="73">
        <v>3.599879319309551</v>
      </c>
      <c r="H13" s="73">
        <v>3.2003023712598377</v>
      </c>
      <c r="I13" s="73">
        <v>2.66757126732152</v>
      </c>
      <c r="J13" s="73">
        <v>2.499429821227011</v>
      </c>
      <c r="K13" s="73">
        <v>2.500099844242982</v>
      </c>
      <c r="L13" s="73">
        <v>2.5003478890094897</v>
      </c>
      <c r="M13" s="73">
        <v>2.4996334450194695</v>
      </c>
    </row>
    <row r="14" spans="1:13" ht="15">
      <c r="A14" s="20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5">
      <c r="A15" s="20" t="s">
        <v>228</v>
      </c>
      <c r="B15" s="72">
        <v>110.71</v>
      </c>
      <c r="C15" s="72">
        <v>112.11</v>
      </c>
      <c r="D15" s="72">
        <v>113.79</v>
      </c>
      <c r="E15" s="72">
        <v>115.64</v>
      </c>
      <c r="F15" s="72">
        <v>117.58</v>
      </c>
      <c r="G15" s="72">
        <v>119.63</v>
      </c>
      <c r="H15" s="72">
        <v>121.74</v>
      </c>
      <c r="I15" s="72">
        <v>123.97</v>
      </c>
      <c r="J15" s="72">
        <v>126.18</v>
      </c>
      <c r="K15" s="72">
        <v>128.47</v>
      </c>
      <c r="L15" s="72">
        <v>130.79</v>
      </c>
      <c r="M15" s="72">
        <v>133.14</v>
      </c>
    </row>
    <row r="16" spans="1:13" ht="15">
      <c r="A16" s="20" t="s">
        <v>126</v>
      </c>
      <c r="B16" s="72">
        <v>111.3</v>
      </c>
      <c r="C16" s="73">
        <v>112.63</v>
      </c>
      <c r="D16" s="73">
        <v>114.44</v>
      </c>
      <c r="E16" s="73">
        <v>116.3</v>
      </c>
      <c r="F16" s="73">
        <v>118.31</v>
      </c>
      <c r="G16" s="73">
        <v>120.35</v>
      </c>
      <c r="H16" s="73">
        <v>122.53</v>
      </c>
      <c r="I16" s="73">
        <v>124.74</v>
      </c>
      <c r="J16" s="73">
        <v>126.99</v>
      </c>
      <c r="K16" s="73">
        <v>129.29</v>
      </c>
      <c r="L16" s="73">
        <v>131.61</v>
      </c>
      <c r="M16" s="73">
        <v>133.98</v>
      </c>
    </row>
    <row r="17" spans="1:13" ht="15">
      <c r="A17" s="20" t="s">
        <v>80</v>
      </c>
      <c r="B17" s="72">
        <v>1</v>
      </c>
      <c r="C17" s="73">
        <v>1.2645650799385777</v>
      </c>
      <c r="D17" s="73">
        <v>1.4985282312015045</v>
      </c>
      <c r="E17" s="73">
        <v>1.6258019158098165</v>
      </c>
      <c r="F17" s="73">
        <v>1.677620200622627</v>
      </c>
      <c r="G17" s="73">
        <v>1.743493791461134</v>
      </c>
      <c r="H17" s="73">
        <v>1.7637716291900034</v>
      </c>
      <c r="I17" s="73">
        <v>1.831772630195502</v>
      </c>
      <c r="J17" s="73">
        <v>1.7826893603291154</v>
      </c>
      <c r="K17" s="73">
        <v>1.814867649389754</v>
      </c>
      <c r="L17" s="73">
        <v>1.8058690744920938</v>
      </c>
      <c r="M17" s="73">
        <v>1.7967734536279494</v>
      </c>
    </row>
    <row r="18" spans="1:13" ht="15">
      <c r="A18" s="20" t="s">
        <v>88</v>
      </c>
      <c r="B18" s="72">
        <v>1.5</v>
      </c>
      <c r="C18" s="73">
        <v>1.1949685534591197</v>
      </c>
      <c r="D18" s="73">
        <v>1.6070318742786185</v>
      </c>
      <c r="E18" s="73">
        <v>1.625305837119896</v>
      </c>
      <c r="F18" s="73">
        <v>1.728288907996557</v>
      </c>
      <c r="G18" s="73">
        <v>1.7242836615670711</v>
      </c>
      <c r="H18" s="73">
        <v>1.8113834648940639</v>
      </c>
      <c r="I18" s="73">
        <v>1.8036399249163395</v>
      </c>
      <c r="J18" s="73">
        <v>1.8037518037518083</v>
      </c>
      <c r="K18" s="73">
        <v>1.811166233561707</v>
      </c>
      <c r="L18" s="73">
        <v>1.794415654729704</v>
      </c>
      <c r="M18" s="73">
        <v>1.800775017095944</v>
      </c>
    </row>
    <row r="19" spans="1:13" ht="15">
      <c r="A19" s="20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">
      <c r="A20" s="20" t="s">
        <v>118</v>
      </c>
      <c r="B20" s="72">
        <v>217.976</v>
      </c>
      <c r="C20" s="72">
        <v>220.82</v>
      </c>
      <c r="D20" s="72">
        <v>224.763</v>
      </c>
      <c r="E20" s="72">
        <v>229.093</v>
      </c>
      <c r="F20" s="72">
        <v>233.616</v>
      </c>
      <c r="G20" s="72">
        <v>238.394</v>
      </c>
      <c r="H20" s="72">
        <v>243.306</v>
      </c>
      <c r="I20" s="72">
        <v>248.493</v>
      </c>
      <c r="J20" s="72">
        <v>253.67</v>
      </c>
      <c r="K20" s="72">
        <v>259.038</v>
      </c>
      <c r="L20" s="72">
        <v>264.484</v>
      </c>
      <c r="M20" s="72">
        <v>270.038</v>
      </c>
    </row>
    <row r="21" spans="1:13" ht="15">
      <c r="A21" s="20" t="s">
        <v>131</v>
      </c>
      <c r="B21" s="72">
        <v>218.984</v>
      </c>
      <c r="C21" s="72">
        <v>222.137</v>
      </c>
      <c r="D21" s="72">
        <v>226.374</v>
      </c>
      <c r="E21" s="72">
        <v>230.737</v>
      </c>
      <c r="F21" s="72">
        <v>235.404</v>
      </c>
      <c r="G21" s="72">
        <v>240.177</v>
      </c>
      <c r="H21" s="72">
        <v>245.257</v>
      </c>
      <c r="I21" s="72">
        <v>250.407</v>
      </c>
      <c r="J21" s="72">
        <v>255.666</v>
      </c>
      <c r="K21" s="72">
        <v>261.066</v>
      </c>
      <c r="L21" s="72">
        <v>266.549</v>
      </c>
      <c r="M21" s="72">
        <v>272.146</v>
      </c>
    </row>
    <row r="22" spans="1:13" ht="15">
      <c r="A22" s="20" t="s">
        <v>102</v>
      </c>
      <c r="B22" s="73">
        <v>1.6</v>
      </c>
      <c r="C22" s="73">
        <v>1.304730796050947</v>
      </c>
      <c r="D22" s="73">
        <v>1.7856172448147873</v>
      </c>
      <c r="E22" s="73">
        <v>1.9264736633698618</v>
      </c>
      <c r="F22" s="73">
        <v>1.9743073773533126</v>
      </c>
      <c r="G22" s="73">
        <v>2.045236627628242</v>
      </c>
      <c r="H22" s="73">
        <v>2.0604545416411497</v>
      </c>
      <c r="I22" s="73">
        <v>2.131883307440006</v>
      </c>
      <c r="J22" s="73">
        <v>2.0833584849472686</v>
      </c>
      <c r="K22" s="73">
        <v>2.1161351362005973</v>
      </c>
      <c r="L22" s="73">
        <v>2.1023942433156435</v>
      </c>
      <c r="M22" s="73">
        <v>2.0999379924683694</v>
      </c>
    </row>
    <row r="23" spans="1:13" ht="15">
      <c r="A23" s="20" t="s">
        <v>128</v>
      </c>
      <c r="B23" s="72">
        <v>1</v>
      </c>
      <c r="C23" s="73">
        <v>1.4398312205457984</v>
      </c>
      <c r="D23" s="73">
        <v>1.9073814807978806</v>
      </c>
      <c r="E23" s="73">
        <v>1.9273414791451415</v>
      </c>
      <c r="F23" s="73">
        <v>2.0226491633331563</v>
      </c>
      <c r="G23" s="73">
        <v>2.027578121017484</v>
      </c>
      <c r="H23" s="73">
        <v>2.115106775419804</v>
      </c>
      <c r="I23" s="73">
        <v>2.099838128983066</v>
      </c>
      <c r="J23" s="73">
        <v>2.100180905485857</v>
      </c>
      <c r="K23" s="73">
        <v>2.1121306704841487</v>
      </c>
      <c r="L23" s="73">
        <v>2.10023518956892</v>
      </c>
      <c r="M23" s="73">
        <v>2.099801537428405</v>
      </c>
    </row>
    <row r="24" spans="1:13" ht="15">
      <c r="A24" s="2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">
      <c r="A25" s="20" t="s">
        <v>120</v>
      </c>
      <c r="B25" s="72">
        <v>9.6</v>
      </c>
      <c r="C25" s="72">
        <v>9.3</v>
      </c>
      <c r="D25" s="72">
        <v>8.6</v>
      </c>
      <c r="E25" s="72">
        <v>7.5</v>
      </c>
      <c r="F25" s="72">
        <v>6.6</v>
      </c>
      <c r="G25" s="72">
        <v>5.9</v>
      </c>
      <c r="H25" s="72">
        <v>5.5</v>
      </c>
      <c r="I25" s="72">
        <v>5.3</v>
      </c>
      <c r="J25" s="72">
        <v>5.3</v>
      </c>
      <c r="K25" s="72">
        <v>5.3</v>
      </c>
      <c r="L25" s="72">
        <v>5.3</v>
      </c>
      <c r="M25" s="72">
        <v>5.3</v>
      </c>
    </row>
    <row r="26" spans="1:13" ht="15">
      <c r="A26" s="20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">
      <c r="A27" s="38" t="s">
        <v>155</v>
      </c>
      <c r="B27" s="72">
        <v>3262.6</v>
      </c>
      <c r="C27" s="72">
        <v>3370.5</v>
      </c>
      <c r="D27" s="72">
        <v>3519</v>
      </c>
      <c r="E27" s="72">
        <v>3699.5</v>
      </c>
      <c r="F27" s="72">
        <v>3911.2</v>
      </c>
      <c r="G27" s="72">
        <v>4110</v>
      </c>
      <c r="H27" s="72">
        <v>4325.9</v>
      </c>
      <c r="I27" s="72">
        <v>4534.6</v>
      </c>
      <c r="J27" s="72">
        <v>4713.8</v>
      </c>
      <c r="K27" s="72">
        <v>4924.1</v>
      </c>
      <c r="L27" s="72">
        <v>5161.4</v>
      </c>
      <c r="M27" s="72">
        <v>5391.9</v>
      </c>
    </row>
    <row r="28" spans="1:13" ht="15">
      <c r="A28" s="38" t="s">
        <v>243</v>
      </c>
      <c r="B28" s="72">
        <v>7949.8</v>
      </c>
      <c r="C28" s="72">
        <v>8275.4</v>
      </c>
      <c r="D28" s="72">
        <v>8742.9</v>
      </c>
      <c r="E28" s="72">
        <v>9289.8</v>
      </c>
      <c r="F28" s="72">
        <v>9885.7</v>
      </c>
      <c r="G28" s="72">
        <v>10488.8</v>
      </c>
      <c r="H28" s="72">
        <v>11095</v>
      </c>
      <c r="I28" s="72">
        <v>11687.2</v>
      </c>
      <c r="J28" s="72">
        <v>12277.8</v>
      </c>
      <c r="K28" s="72">
        <v>12895.6</v>
      </c>
      <c r="L28" s="72">
        <v>13477</v>
      </c>
      <c r="M28" s="72">
        <v>14062.8</v>
      </c>
    </row>
    <row r="29" spans="1:13" ht="15">
      <c r="A29" s="38" t="s">
        <v>148</v>
      </c>
      <c r="B29" s="72">
        <v>6365.8</v>
      </c>
      <c r="C29" s="72">
        <v>6629.6</v>
      </c>
      <c r="D29" s="72">
        <v>7013.6</v>
      </c>
      <c r="E29" s="72">
        <v>7473.8</v>
      </c>
      <c r="F29" s="72">
        <v>7964.9</v>
      </c>
      <c r="G29" s="72">
        <v>8457.4</v>
      </c>
      <c r="H29" s="72">
        <v>8955.2</v>
      </c>
      <c r="I29" s="72">
        <v>9456.2</v>
      </c>
      <c r="J29" s="72">
        <v>9948.2</v>
      </c>
      <c r="K29" s="72">
        <v>10458.8</v>
      </c>
      <c r="L29" s="72">
        <v>10932.1</v>
      </c>
      <c r="M29" s="72">
        <v>11399.6</v>
      </c>
    </row>
    <row r="30" spans="1:13" ht="15">
      <c r="A30" s="38" t="s">
        <v>231</v>
      </c>
      <c r="B30" s="73">
        <v>1249.17028501451</v>
      </c>
      <c r="C30" s="73">
        <v>1355.1974561999086</v>
      </c>
      <c r="D30" s="73">
        <v>1395.7709492195584</v>
      </c>
      <c r="E30" s="73">
        <v>1476.720016745031</v>
      </c>
      <c r="F30" s="73">
        <v>1532.1708826972172</v>
      </c>
      <c r="G30" s="73">
        <v>1557.6055389235914</v>
      </c>
      <c r="H30" s="73">
        <v>1564.62373276636</v>
      </c>
      <c r="I30" s="73">
        <v>1534.9882751464845</v>
      </c>
      <c r="J30" s="73">
        <v>1423.581528735906</v>
      </c>
      <c r="K30" s="73">
        <v>1365.238979178574</v>
      </c>
      <c r="L30" s="73">
        <v>1370.3285885296764</v>
      </c>
      <c r="M30" s="73">
        <v>1393.077954479456</v>
      </c>
    </row>
    <row r="31" spans="1:13" ht="15">
      <c r="A31" s="38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5">
      <c r="A32" s="74" t="s">
        <v>103</v>
      </c>
      <c r="B32" s="73">
        <v>0.14</v>
      </c>
      <c r="C32" s="73">
        <v>0.18</v>
      </c>
      <c r="D32" s="73">
        <v>0.95</v>
      </c>
      <c r="E32" s="73">
        <v>2.64</v>
      </c>
      <c r="F32" s="73">
        <v>3.73</v>
      </c>
      <c r="G32" s="73">
        <v>3.99</v>
      </c>
      <c r="H32" s="73">
        <v>4.08</v>
      </c>
      <c r="I32" s="73">
        <v>4.1</v>
      </c>
      <c r="J32" s="73">
        <v>4.1</v>
      </c>
      <c r="K32" s="73">
        <v>4.1</v>
      </c>
      <c r="L32" s="73">
        <v>4.1</v>
      </c>
      <c r="M32" s="73">
        <v>4.1</v>
      </c>
    </row>
    <row r="33" spans="1:13" ht="15">
      <c r="A33" s="74" t="s">
        <v>151</v>
      </c>
      <c r="B33" s="73">
        <v>3.17</v>
      </c>
      <c r="C33" s="73">
        <v>3</v>
      </c>
      <c r="D33" s="73">
        <v>3.61</v>
      </c>
      <c r="E33" s="73">
        <v>4.2</v>
      </c>
      <c r="F33" s="73">
        <v>4.62</v>
      </c>
      <c r="G33" s="73">
        <v>4.95</v>
      </c>
      <c r="H33" s="73">
        <v>5.24</v>
      </c>
      <c r="I33" s="73">
        <v>5.3</v>
      </c>
      <c r="J33" s="73">
        <v>5.3</v>
      </c>
      <c r="K33" s="73">
        <v>5.3</v>
      </c>
      <c r="L33" s="73">
        <v>5.3</v>
      </c>
      <c r="M33" s="73">
        <v>5.3</v>
      </c>
    </row>
    <row r="34" spans="1:13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75" t="s">
        <v>241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2.6640625" style="0" customWidth="1"/>
  </cols>
  <sheetData>
    <row r="1" spans="1:13" ht="15" customHeight="1">
      <c r="A1" s="13" t="s">
        <v>237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>
      <c r="A3" s="21" t="s">
        <v>61</v>
      </c>
      <c r="B3" s="71">
        <v>2011</v>
      </c>
      <c r="C3" s="71">
        <f>1+B3</f>
        <v>2012</v>
      </c>
      <c r="D3" s="71">
        <f aca="true" t="shared" si="0" ref="D3:M3">1+C3</f>
        <v>2013</v>
      </c>
      <c r="E3" s="71">
        <f t="shared" si="0"/>
        <v>2014</v>
      </c>
      <c r="F3" s="71">
        <f t="shared" si="0"/>
        <v>2015</v>
      </c>
      <c r="G3" s="71">
        <f t="shared" si="0"/>
        <v>2016</v>
      </c>
      <c r="H3" s="71">
        <f t="shared" si="0"/>
        <v>2017</v>
      </c>
      <c r="I3" s="71">
        <f t="shared" si="0"/>
        <v>2018</v>
      </c>
      <c r="J3" s="71">
        <f t="shared" si="0"/>
        <v>2019</v>
      </c>
      <c r="K3" s="71">
        <f t="shared" si="0"/>
        <v>2020</v>
      </c>
      <c r="L3" s="71">
        <f t="shared" si="0"/>
        <v>2021</v>
      </c>
      <c r="M3" s="71">
        <f t="shared" si="0"/>
        <v>2022</v>
      </c>
    </row>
    <row r="4" spans="1:13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>
      <c r="A5" s="20" t="s">
        <v>127</v>
      </c>
      <c r="B5" s="72">
        <v>15106.2</v>
      </c>
      <c r="C5" s="72">
        <v>15778.6</v>
      </c>
      <c r="D5" s="72">
        <v>16522.4</v>
      </c>
      <c r="E5" s="72">
        <v>17397.4</v>
      </c>
      <c r="F5" s="72">
        <v>18447.8</v>
      </c>
      <c r="G5" s="72">
        <v>19533</v>
      </c>
      <c r="H5" s="72">
        <v>20651.2</v>
      </c>
      <c r="I5" s="72">
        <v>21689.3</v>
      </c>
      <c r="J5" s="72">
        <v>22666</v>
      </c>
      <c r="K5" s="72">
        <v>23659.4</v>
      </c>
      <c r="L5" s="72">
        <v>24687.501</v>
      </c>
      <c r="M5" s="72">
        <v>25760</v>
      </c>
    </row>
    <row r="6" spans="1:13" ht="15" customHeight="1">
      <c r="A6" s="20" t="s">
        <v>110</v>
      </c>
      <c r="B6" s="72">
        <v>15345.6</v>
      </c>
      <c r="C6" s="73">
        <v>16053.9</v>
      </c>
      <c r="D6" s="73">
        <v>16803.6</v>
      </c>
      <c r="E6" s="73">
        <v>17771.1</v>
      </c>
      <c r="F6" s="73">
        <v>18850.9</v>
      </c>
      <c r="G6" s="73">
        <v>19938.6</v>
      </c>
      <c r="H6" s="73">
        <v>21068.9</v>
      </c>
      <c r="I6" s="73">
        <v>22048.3</v>
      </c>
      <c r="J6" s="73">
        <v>23028.8</v>
      </c>
      <c r="K6" s="73">
        <v>24029.3</v>
      </c>
      <c r="L6" s="73">
        <v>25073.4</v>
      </c>
      <c r="M6" s="73">
        <v>26162.9</v>
      </c>
    </row>
    <row r="7" spans="1:13" ht="15" customHeight="1">
      <c r="A7" s="20" t="s">
        <v>80</v>
      </c>
      <c r="B7" s="72">
        <v>4</v>
      </c>
      <c r="C7" s="73">
        <v>4.5</v>
      </c>
      <c r="D7" s="73">
        <v>4.7</v>
      </c>
      <c r="E7" s="73">
        <v>5.3</v>
      </c>
      <c r="F7" s="73">
        <v>6</v>
      </c>
      <c r="G7" s="73">
        <v>5.9</v>
      </c>
      <c r="H7" s="73">
        <v>5.7</v>
      </c>
      <c r="I7" s="73">
        <v>5</v>
      </c>
      <c r="J7" s="73">
        <v>4.5</v>
      </c>
      <c r="K7" s="73">
        <v>4.4</v>
      </c>
      <c r="L7" s="73">
        <v>4.3</v>
      </c>
      <c r="M7" s="73">
        <v>4.3</v>
      </c>
    </row>
    <row r="8" spans="1:13" ht="15" customHeight="1">
      <c r="A8" s="20" t="s">
        <v>81</v>
      </c>
      <c r="B8" s="73">
        <v>4</v>
      </c>
      <c r="C8" s="73">
        <v>4.6</v>
      </c>
      <c r="D8" s="73">
        <v>4.7</v>
      </c>
      <c r="E8" s="73">
        <v>5.8</v>
      </c>
      <c r="F8" s="73">
        <v>6.1</v>
      </c>
      <c r="G8" s="73">
        <v>5.8</v>
      </c>
      <c r="H8" s="73">
        <v>5.7</v>
      </c>
      <c r="I8" s="73">
        <v>4.6</v>
      </c>
      <c r="J8" s="73">
        <v>4.4</v>
      </c>
      <c r="K8" s="73">
        <v>4.3</v>
      </c>
      <c r="L8" s="73">
        <v>4.3</v>
      </c>
      <c r="M8" s="73">
        <v>4.3</v>
      </c>
    </row>
    <row r="9" spans="1:13" ht="15" customHeight="1">
      <c r="A9" s="20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20" t="s">
        <v>226</v>
      </c>
      <c r="B10" s="72">
        <v>13322.8</v>
      </c>
      <c r="C10" s="72">
        <v>13686.6</v>
      </c>
      <c r="D10" s="72">
        <v>14097.1</v>
      </c>
      <c r="E10" s="72">
        <v>14605.8</v>
      </c>
      <c r="F10" s="72">
        <v>15211.1</v>
      </c>
      <c r="G10" s="72">
        <v>15821.3</v>
      </c>
      <c r="H10" s="72">
        <v>16431.2</v>
      </c>
      <c r="I10" s="72">
        <v>16952.4</v>
      </c>
      <c r="J10" s="72">
        <v>17402.6</v>
      </c>
      <c r="K10" s="72">
        <v>17844.2</v>
      </c>
      <c r="L10" s="72">
        <v>18290.4</v>
      </c>
      <c r="M10" s="72">
        <v>18747.6</v>
      </c>
    </row>
    <row r="11" spans="1:13" ht="15" customHeight="1">
      <c r="A11" s="20" t="s">
        <v>227</v>
      </c>
      <c r="B11" s="72">
        <v>13438.8</v>
      </c>
      <c r="C11" s="73">
        <v>13838.6</v>
      </c>
      <c r="D11" s="73">
        <v>14253.8</v>
      </c>
      <c r="E11" s="73">
        <v>14823.8</v>
      </c>
      <c r="F11" s="73">
        <v>15446.6</v>
      </c>
      <c r="G11" s="73">
        <v>16049</v>
      </c>
      <c r="H11" s="73">
        <v>16658.9</v>
      </c>
      <c r="I11" s="73">
        <v>17125.2</v>
      </c>
      <c r="J11" s="73">
        <v>17570.5</v>
      </c>
      <c r="K11" s="73">
        <v>18009.8</v>
      </c>
      <c r="L11" s="73">
        <v>18460</v>
      </c>
      <c r="M11" s="73">
        <v>18921.6</v>
      </c>
    </row>
    <row r="12" spans="1:13" ht="15" customHeight="1">
      <c r="A12" s="20" t="s">
        <v>84</v>
      </c>
      <c r="B12" s="72">
        <v>1.8</v>
      </c>
      <c r="C12" s="73">
        <v>2.7</v>
      </c>
      <c r="D12" s="73">
        <v>3</v>
      </c>
      <c r="E12" s="73">
        <v>3.6</v>
      </c>
      <c r="F12" s="73">
        <v>4.1</v>
      </c>
      <c r="G12" s="73">
        <v>4</v>
      </c>
      <c r="H12" s="73">
        <v>3.9</v>
      </c>
      <c r="I12" s="73">
        <v>3.2</v>
      </c>
      <c r="J12" s="73">
        <v>2.7</v>
      </c>
      <c r="K12" s="73">
        <v>2.5</v>
      </c>
      <c r="L12" s="73">
        <v>2.5</v>
      </c>
      <c r="M12" s="73">
        <v>2.5</v>
      </c>
    </row>
    <row r="13" spans="1:13" ht="15" customHeight="1">
      <c r="A13" s="20" t="s">
        <v>85</v>
      </c>
      <c r="B13" s="72">
        <v>1.7</v>
      </c>
      <c r="C13" s="73">
        <v>3</v>
      </c>
      <c r="D13" s="73">
        <v>3</v>
      </c>
      <c r="E13" s="73">
        <v>4</v>
      </c>
      <c r="F13" s="73">
        <v>4.2</v>
      </c>
      <c r="G13" s="73">
        <v>3.9</v>
      </c>
      <c r="H13" s="73">
        <v>3.8</v>
      </c>
      <c r="I13" s="73">
        <v>2.8</v>
      </c>
      <c r="J13" s="73">
        <v>2.6</v>
      </c>
      <c r="K13" s="73">
        <v>2.5</v>
      </c>
      <c r="L13" s="73">
        <v>2.5</v>
      </c>
      <c r="M13" s="73">
        <v>2.5</v>
      </c>
    </row>
    <row r="14" spans="1:13" ht="15" customHeight="1">
      <c r="A14" s="20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5" customHeight="1">
      <c r="A15" s="20" t="s">
        <v>228</v>
      </c>
      <c r="B15" s="72">
        <v>113.37</v>
      </c>
      <c r="C15" s="72">
        <v>115.29</v>
      </c>
      <c r="D15" s="72">
        <v>117.21</v>
      </c>
      <c r="E15" s="72">
        <v>119.11</v>
      </c>
      <c r="F15" s="72">
        <v>121.28</v>
      </c>
      <c r="G15" s="72">
        <v>123.46</v>
      </c>
      <c r="H15" s="72">
        <v>125.68</v>
      </c>
      <c r="I15" s="72">
        <v>127.945</v>
      </c>
      <c r="J15" s="72">
        <v>130.248</v>
      </c>
      <c r="K15" s="72">
        <v>132.59</v>
      </c>
      <c r="L15" s="72">
        <v>134.98</v>
      </c>
      <c r="M15" s="72">
        <v>137.41</v>
      </c>
    </row>
    <row r="16" spans="1:13" ht="15" customHeight="1">
      <c r="A16" s="20" t="s">
        <v>126</v>
      </c>
      <c r="B16" s="72">
        <v>114.2</v>
      </c>
      <c r="C16" s="73">
        <v>116</v>
      </c>
      <c r="D16" s="73">
        <v>117.9</v>
      </c>
      <c r="E16" s="73">
        <v>119.9</v>
      </c>
      <c r="F16" s="73">
        <v>122.05</v>
      </c>
      <c r="G16" s="73">
        <v>124.24</v>
      </c>
      <c r="H16" s="73">
        <v>126.48</v>
      </c>
      <c r="I16" s="73">
        <v>128.76</v>
      </c>
      <c r="J16" s="73">
        <v>131.07</v>
      </c>
      <c r="K16" s="73">
        <v>133.43</v>
      </c>
      <c r="L16" s="73">
        <v>135.83</v>
      </c>
      <c r="M16" s="73">
        <v>138.28</v>
      </c>
    </row>
    <row r="17" spans="1:13" ht="15" customHeight="1">
      <c r="A17" s="20" t="s">
        <v>80</v>
      </c>
      <c r="B17" s="72">
        <v>2.1</v>
      </c>
      <c r="C17" s="73">
        <v>1.7</v>
      </c>
      <c r="D17" s="73">
        <v>1.7</v>
      </c>
      <c r="E17" s="73">
        <v>1.6</v>
      </c>
      <c r="F17" s="73">
        <v>1.8</v>
      </c>
      <c r="G17" s="73">
        <v>1.8</v>
      </c>
      <c r="H17" s="73">
        <v>1.8</v>
      </c>
      <c r="I17" s="73">
        <v>1.8</v>
      </c>
      <c r="J17" s="73">
        <v>1.8</v>
      </c>
      <c r="K17" s="73">
        <v>1.8</v>
      </c>
      <c r="L17" s="73">
        <v>1.8</v>
      </c>
      <c r="M17" s="73">
        <v>1.8</v>
      </c>
    </row>
    <row r="18" spans="1:13" ht="15" customHeight="1">
      <c r="A18" s="20" t="s">
        <v>88</v>
      </c>
      <c r="B18" s="72">
        <v>2.2</v>
      </c>
      <c r="C18" s="73">
        <v>1.6</v>
      </c>
      <c r="D18" s="73">
        <v>1.6</v>
      </c>
      <c r="E18" s="73">
        <v>1.7</v>
      </c>
      <c r="F18" s="73">
        <v>1.8</v>
      </c>
      <c r="G18" s="73">
        <v>1.8</v>
      </c>
      <c r="H18" s="73">
        <v>1.8</v>
      </c>
      <c r="I18" s="73">
        <v>1.8</v>
      </c>
      <c r="J18" s="73">
        <v>1.8</v>
      </c>
      <c r="K18" s="73">
        <v>1.8</v>
      </c>
      <c r="L18" s="73">
        <v>1.8</v>
      </c>
      <c r="M18" s="73">
        <v>1.8</v>
      </c>
    </row>
    <row r="19" spans="1:13" ht="15" customHeight="1">
      <c r="A19" s="20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" customHeight="1">
      <c r="A20" s="20" t="s">
        <v>118</v>
      </c>
      <c r="B20" s="72">
        <v>225.086</v>
      </c>
      <c r="C20" s="72">
        <v>230.026</v>
      </c>
      <c r="D20" s="72">
        <v>234.457</v>
      </c>
      <c r="E20" s="72">
        <v>239.087</v>
      </c>
      <c r="F20" s="72">
        <v>243.976</v>
      </c>
      <c r="G20" s="72">
        <v>249.004</v>
      </c>
      <c r="H20" s="72">
        <v>254.312</v>
      </c>
      <c r="I20" s="72">
        <v>259.61</v>
      </c>
      <c r="J20" s="72">
        <v>265.104</v>
      </c>
      <c r="K20" s="72">
        <v>270.678</v>
      </c>
      <c r="L20" s="72">
        <v>276.362</v>
      </c>
      <c r="M20" s="72">
        <v>282.166</v>
      </c>
    </row>
    <row r="21" spans="1:13" ht="15" customHeight="1">
      <c r="A21" s="20" t="s">
        <v>131</v>
      </c>
      <c r="B21" s="72">
        <v>218.984</v>
      </c>
      <c r="C21" s="72">
        <v>222.137</v>
      </c>
      <c r="D21" s="72">
        <v>226.374</v>
      </c>
      <c r="E21" s="72">
        <v>230.737</v>
      </c>
      <c r="F21" s="72">
        <v>235.404</v>
      </c>
      <c r="G21" s="72">
        <v>240.177</v>
      </c>
      <c r="H21" s="72">
        <v>245.257</v>
      </c>
      <c r="I21" s="72">
        <v>250.407</v>
      </c>
      <c r="J21" s="72">
        <v>255.666</v>
      </c>
      <c r="K21" s="72">
        <v>261.066</v>
      </c>
      <c r="L21" s="72">
        <v>266.549</v>
      </c>
      <c r="M21" s="72">
        <v>272.146</v>
      </c>
    </row>
    <row r="22" spans="1:13" ht="15" customHeight="1">
      <c r="A22" s="20" t="s">
        <v>102</v>
      </c>
      <c r="B22" s="73">
        <v>3.2</v>
      </c>
      <c r="C22" s="73">
        <v>2.2</v>
      </c>
      <c r="D22" s="73">
        <v>1.9</v>
      </c>
      <c r="E22" s="73">
        <v>2</v>
      </c>
      <c r="F22" s="73">
        <v>2</v>
      </c>
      <c r="G22" s="73">
        <v>2.1</v>
      </c>
      <c r="H22" s="73">
        <v>2.1</v>
      </c>
      <c r="I22" s="73">
        <v>2.1</v>
      </c>
      <c r="J22" s="73">
        <v>2.1</v>
      </c>
      <c r="K22" s="73">
        <v>2.1</v>
      </c>
      <c r="L22" s="73">
        <v>2.1</v>
      </c>
      <c r="M22" s="73">
        <v>2.1</v>
      </c>
    </row>
    <row r="23" spans="1:13" ht="15" customHeight="1">
      <c r="A23" s="20" t="s">
        <v>128</v>
      </c>
      <c r="B23" s="72">
        <v>3.6</v>
      </c>
      <c r="C23" s="73">
        <v>1.9</v>
      </c>
      <c r="D23" s="73">
        <v>1.9</v>
      </c>
      <c r="E23" s="73">
        <v>2</v>
      </c>
      <c r="F23" s="73">
        <v>2</v>
      </c>
      <c r="G23" s="73">
        <v>2.1</v>
      </c>
      <c r="H23" s="73">
        <v>2.1</v>
      </c>
      <c r="I23" s="73">
        <v>2.1</v>
      </c>
      <c r="J23" s="73">
        <v>2.1</v>
      </c>
      <c r="K23" s="73">
        <v>2.1</v>
      </c>
      <c r="L23" s="73">
        <v>2.1</v>
      </c>
      <c r="M23" s="73">
        <v>2.1</v>
      </c>
    </row>
    <row r="24" spans="1:13" ht="15" customHeight="1">
      <c r="A24" s="2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" customHeight="1">
      <c r="A25" s="20" t="s">
        <v>120</v>
      </c>
      <c r="B25" s="72">
        <v>9</v>
      </c>
      <c r="C25" s="72">
        <v>8.9</v>
      </c>
      <c r="D25" s="72">
        <v>8.6</v>
      </c>
      <c r="E25" s="72">
        <v>8.1</v>
      </c>
      <c r="F25" s="72">
        <v>7.3</v>
      </c>
      <c r="G25" s="72">
        <v>6.5</v>
      </c>
      <c r="H25" s="72">
        <v>5.8</v>
      </c>
      <c r="I25" s="72">
        <v>5.5</v>
      </c>
      <c r="J25" s="72">
        <v>5.4</v>
      </c>
      <c r="K25" s="72">
        <v>5.4</v>
      </c>
      <c r="L25" s="72">
        <v>5.4</v>
      </c>
      <c r="M25" s="72">
        <v>5.4</v>
      </c>
    </row>
    <row r="26" spans="1:13" ht="15" customHeight="1">
      <c r="A26" s="20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" customHeight="1">
      <c r="A27" s="38" t="s">
        <v>155</v>
      </c>
      <c r="B27" s="72">
        <v>3308.499</v>
      </c>
      <c r="C27" s="72">
        <v>3495</v>
      </c>
      <c r="D27" s="72">
        <v>3696.6</v>
      </c>
      <c r="E27" s="72">
        <v>3899</v>
      </c>
      <c r="F27" s="72">
        <v>4164</v>
      </c>
      <c r="G27" s="72">
        <v>4474.9</v>
      </c>
      <c r="H27" s="72">
        <v>4766.2</v>
      </c>
      <c r="I27" s="72">
        <v>5021.9</v>
      </c>
      <c r="J27" s="72">
        <v>5251</v>
      </c>
      <c r="K27" s="72">
        <v>5464.2</v>
      </c>
      <c r="L27" s="72">
        <v>5654.9</v>
      </c>
      <c r="M27" s="72">
        <v>5793.8</v>
      </c>
    </row>
    <row r="28" spans="1:13" ht="15" customHeight="1">
      <c r="A28" s="38" t="s">
        <v>243</v>
      </c>
      <c r="B28" s="72">
        <v>8278.3</v>
      </c>
      <c r="C28" s="72">
        <v>8594.6</v>
      </c>
      <c r="D28" s="72">
        <v>8954.8</v>
      </c>
      <c r="E28" s="72">
        <v>9432.8</v>
      </c>
      <c r="F28" s="72">
        <v>9991.6</v>
      </c>
      <c r="G28" s="72">
        <v>10622.4</v>
      </c>
      <c r="H28" s="72">
        <v>11297.4</v>
      </c>
      <c r="I28" s="72">
        <v>11952.8</v>
      </c>
      <c r="J28" s="72">
        <v>12585.8</v>
      </c>
      <c r="K28" s="72">
        <v>13229.6</v>
      </c>
      <c r="L28" s="72">
        <v>13884.8</v>
      </c>
      <c r="M28" s="72">
        <v>14587.4</v>
      </c>
    </row>
    <row r="29" spans="1:13" ht="15" customHeight="1">
      <c r="A29" s="38" t="s">
        <v>148</v>
      </c>
      <c r="B29" s="72">
        <v>6668.2</v>
      </c>
      <c r="C29" s="72">
        <v>7024.5</v>
      </c>
      <c r="D29" s="72">
        <v>7253.2</v>
      </c>
      <c r="E29" s="72">
        <v>7600.8</v>
      </c>
      <c r="F29" s="72">
        <v>8062.8</v>
      </c>
      <c r="G29" s="72">
        <v>8578.1</v>
      </c>
      <c r="H29" s="72">
        <v>9149.6</v>
      </c>
      <c r="I29" s="72">
        <v>9696.2</v>
      </c>
      <c r="J29" s="72">
        <v>10219.3</v>
      </c>
      <c r="K29" s="72">
        <v>10749</v>
      </c>
      <c r="L29" s="72">
        <v>11277</v>
      </c>
      <c r="M29" s="72">
        <v>11849.6</v>
      </c>
    </row>
    <row r="30" spans="1:13" ht="15" customHeight="1">
      <c r="A30" s="38" t="s">
        <v>231</v>
      </c>
      <c r="B30" s="73">
        <v>1588</v>
      </c>
      <c r="C30" s="73">
        <v>1782.2</v>
      </c>
      <c r="D30" s="73">
        <v>1749.6</v>
      </c>
      <c r="E30" s="73">
        <v>1779.2</v>
      </c>
      <c r="F30" s="73">
        <v>1883.6</v>
      </c>
      <c r="G30" s="73">
        <v>1935.6</v>
      </c>
      <c r="H30" s="73">
        <v>1972.6</v>
      </c>
      <c r="I30" s="73">
        <v>1946.1</v>
      </c>
      <c r="J30" s="73">
        <v>1906</v>
      </c>
      <c r="K30" s="73">
        <v>1842.2</v>
      </c>
      <c r="L30" s="73">
        <v>1761.4</v>
      </c>
      <c r="M30" s="73">
        <v>1678</v>
      </c>
    </row>
    <row r="31" spans="1:13" ht="15" customHeight="1">
      <c r="A31" s="38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5" customHeight="1">
      <c r="A32" s="74" t="s">
        <v>103</v>
      </c>
      <c r="B32" s="73">
        <v>0.0525</v>
      </c>
      <c r="C32" s="73">
        <v>0.07</v>
      </c>
      <c r="D32" s="73">
        <v>0.22</v>
      </c>
      <c r="E32" s="73">
        <v>1.3525</v>
      </c>
      <c r="F32" s="73">
        <v>2.72</v>
      </c>
      <c r="G32" s="73">
        <v>3.8495</v>
      </c>
      <c r="H32" s="73">
        <v>4.07</v>
      </c>
      <c r="I32" s="73">
        <v>4.1</v>
      </c>
      <c r="J32" s="73">
        <v>4.1</v>
      </c>
      <c r="K32" s="73">
        <v>4.1</v>
      </c>
      <c r="L32" s="73">
        <v>4.1</v>
      </c>
      <c r="M32" s="73">
        <v>4.1</v>
      </c>
    </row>
    <row r="33" spans="1:13" ht="15" customHeight="1">
      <c r="A33" s="74" t="s">
        <v>151</v>
      </c>
      <c r="B33" s="73">
        <v>2.79</v>
      </c>
      <c r="C33" s="73">
        <v>2.84</v>
      </c>
      <c r="D33" s="73">
        <v>3.46</v>
      </c>
      <c r="E33" s="73">
        <v>3.93</v>
      </c>
      <c r="F33" s="73">
        <v>4.36</v>
      </c>
      <c r="G33" s="73">
        <v>4.68</v>
      </c>
      <c r="H33" s="73">
        <v>4.96</v>
      </c>
      <c r="I33" s="73">
        <v>5.07</v>
      </c>
      <c r="J33" s="73">
        <v>5.12</v>
      </c>
      <c r="K33" s="73">
        <v>5.14</v>
      </c>
      <c r="L33" s="73">
        <v>5.26</v>
      </c>
      <c r="M33" s="73">
        <v>5.3</v>
      </c>
    </row>
    <row r="34" spans="1:13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 customHeight="1">
      <c r="A35" s="75" t="s">
        <v>241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26.21484375" style="0" customWidth="1"/>
    <col min="2" max="13" width="7.88671875" style="0" customWidth="1"/>
  </cols>
  <sheetData>
    <row r="1" spans="1:14" ht="15">
      <c r="A1" s="13" t="s">
        <v>244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21" t="s">
        <v>61</v>
      </c>
      <c r="B3" s="71">
        <v>2012</v>
      </c>
      <c r="C3" s="71">
        <f aca="true" t="shared" si="0" ref="C3:M3">1+B3</f>
        <v>2013</v>
      </c>
      <c r="D3" s="71">
        <f t="shared" si="0"/>
        <v>2014</v>
      </c>
      <c r="E3" s="71">
        <f t="shared" si="0"/>
        <v>2015</v>
      </c>
      <c r="F3" s="71">
        <f t="shared" si="0"/>
        <v>2016</v>
      </c>
      <c r="G3" s="71">
        <f t="shared" si="0"/>
        <v>2017</v>
      </c>
      <c r="H3" s="71">
        <f t="shared" si="0"/>
        <v>2018</v>
      </c>
      <c r="I3" s="71">
        <f t="shared" si="0"/>
        <v>2019</v>
      </c>
      <c r="J3" s="71">
        <f t="shared" si="0"/>
        <v>2020</v>
      </c>
      <c r="K3" s="71">
        <f t="shared" si="0"/>
        <v>2021</v>
      </c>
      <c r="L3" s="71">
        <f t="shared" si="0"/>
        <v>2022</v>
      </c>
      <c r="M3" s="71">
        <f t="shared" si="0"/>
        <v>2023</v>
      </c>
      <c r="N3" s="75"/>
    </row>
    <row r="4" spans="1:14" ht="15">
      <c r="A4" s="2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>
      <c r="A5" s="20" t="s">
        <v>127</v>
      </c>
      <c r="B5" s="75">
        <v>15704.8</v>
      </c>
      <c r="C5" s="75">
        <v>16383.8</v>
      </c>
      <c r="D5" s="75">
        <v>17234.8</v>
      </c>
      <c r="E5" s="75">
        <v>18180.6</v>
      </c>
      <c r="F5" s="75">
        <v>19192.1</v>
      </c>
      <c r="G5" s="75">
        <v>20247.3</v>
      </c>
      <c r="H5" s="75">
        <v>21275.2</v>
      </c>
      <c r="I5" s="75">
        <v>22247.1</v>
      </c>
      <c r="J5" s="75">
        <v>23219.4</v>
      </c>
      <c r="K5" s="75">
        <v>24216.4</v>
      </c>
      <c r="L5" s="75">
        <v>25252.5</v>
      </c>
      <c r="M5" s="75">
        <v>26330.8</v>
      </c>
      <c r="N5" s="75"/>
    </row>
    <row r="6" spans="1:14" ht="15">
      <c r="A6" s="20" t="s">
        <v>110</v>
      </c>
      <c r="B6" s="72">
        <v>15950.8</v>
      </c>
      <c r="C6" s="72">
        <v>16675.4</v>
      </c>
      <c r="D6" s="72">
        <v>17568.7</v>
      </c>
      <c r="E6" s="72">
        <v>18546.5</v>
      </c>
      <c r="F6" s="72">
        <v>19578</v>
      </c>
      <c r="G6" s="72">
        <v>20647.1</v>
      </c>
      <c r="H6" s="72">
        <v>21648.6</v>
      </c>
      <c r="I6" s="72">
        <v>22600.1</v>
      </c>
      <c r="J6" s="72">
        <v>23583.5</v>
      </c>
      <c r="K6" s="72">
        <v>24591.2</v>
      </c>
      <c r="L6" s="72">
        <v>25643.1</v>
      </c>
      <c r="M6" s="72">
        <v>26737.6</v>
      </c>
      <c r="N6" s="75"/>
    </row>
    <row r="7" spans="1:14" ht="15">
      <c r="A7" s="20" t="s">
        <v>80</v>
      </c>
      <c r="B7" s="75">
        <v>4.2</v>
      </c>
      <c r="C7" s="75">
        <v>4.3</v>
      </c>
      <c r="D7" s="75">
        <v>5.2</v>
      </c>
      <c r="E7" s="75">
        <v>5.5</v>
      </c>
      <c r="F7" s="75">
        <v>5.6</v>
      </c>
      <c r="G7" s="75">
        <v>5.5</v>
      </c>
      <c r="H7" s="75">
        <v>5.1</v>
      </c>
      <c r="I7" s="75">
        <v>4.6</v>
      </c>
      <c r="J7" s="75">
        <v>4.4</v>
      </c>
      <c r="K7" s="75">
        <v>4.3</v>
      </c>
      <c r="L7" s="75">
        <v>4.3</v>
      </c>
      <c r="M7" s="75">
        <v>4.3</v>
      </c>
      <c r="N7" s="75"/>
    </row>
    <row r="8" spans="1:14" ht="15">
      <c r="A8" s="20" t="s">
        <v>81</v>
      </c>
      <c r="B8" s="75">
        <v>4.1</v>
      </c>
      <c r="C8" s="75">
        <v>4.5</v>
      </c>
      <c r="D8" s="75">
        <v>5.4</v>
      </c>
      <c r="E8" s="75">
        <v>5.6</v>
      </c>
      <c r="F8" s="75">
        <v>5.6</v>
      </c>
      <c r="G8" s="75">
        <v>5.5</v>
      </c>
      <c r="H8" s="75">
        <v>4.9</v>
      </c>
      <c r="I8" s="75">
        <v>4.4</v>
      </c>
      <c r="J8" s="75">
        <v>4.4</v>
      </c>
      <c r="K8" s="75">
        <v>4.3</v>
      </c>
      <c r="L8" s="75">
        <v>4.3</v>
      </c>
      <c r="M8" s="75">
        <v>4.3</v>
      </c>
      <c r="N8" s="75"/>
    </row>
    <row r="9" spans="1:14" ht="15">
      <c r="A9" s="20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5">
      <c r="A10" s="20" t="s">
        <v>226</v>
      </c>
      <c r="B10" s="72">
        <v>13600</v>
      </c>
      <c r="C10" s="72">
        <v>13907.1</v>
      </c>
      <c r="D10" s="72">
        <v>14357.5</v>
      </c>
      <c r="E10" s="72">
        <v>14863.7</v>
      </c>
      <c r="F10" s="72">
        <v>15398.8</v>
      </c>
      <c r="G10" s="72">
        <v>15943.4</v>
      </c>
      <c r="H10" s="72">
        <v>16441.4</v>
      </c>
      <c r="I10" s="72">
        <v>16872.6</v>
      </c>
      <c r="J10" s="72">
        <v>17282.6</v>
      </c>
      <c r="K10" s="72">
        <v>17691.6</v>
      </c>
      <c r="L10" s="72">
        <v>18103.8</v>
      </c>
      <c r="M10" s="72">
        <v>18525.7</v>
      </c>
      <c r="N10" s="75"/>
    </row>
    <row r="11" spans="1:14" ht="15">
      <c r="A11" s="20" t="s">
        <v>227</v>
      </c>
      <c r="B11" s="72">
        <v>13703.8</v>
      </c>
      <c r="C11" s="72">
        <v>14060</v>
      </c>
      <c r="D11" s="72">
        <v>14538</v>
      </c>
      <c r="E11" s="72">
        <v>15061.4</v>
      </c>
      <c r="F11" s="72">
        <v>15603.6</v>
      </c>
      <c r="G11" s="72">
        <v>16149.7</v>
      </c>
      <c r="H11" s="72">
        <v>16618</v>
      </c>
      <c r="I11" s="72">
        <v>17024.7</v>
      </c>
      <c r="J11" s="72">
        <v>17438.4</v>
      </c>
      <c r="K11" s="72">
        <v>17844.7</v>
      </c>
      <c r="L11" s="72">
        <v>18260.5</v>
      </c>
      <c r="M11" s="72">
        <v>18686</v>
      </c>
      <c r="N11" s="75"/>
    </row>
    <row r="12" spans="1:14" ht="15">
      <c r="A12" s="20" t="s">
        <v>84</v>
      </c>
      <c r="B12" s="76">
        <v>2.3</v>
      </c>
      <c r="C12" s="77">
        <v>2.3</v>
      </c>
      <c r="D12" s="77">
        <v>3.2</v>
      </c>
      <c r="E12" s="77">
        <v>3.5</v>
      </c>
      <c r="F12" s="77">
        <v>3.6</v>
      </c>
      <c r="G12" s="77">
        <v>3.5</v>
      </c>
      <c r="H12" s="77">
        <v>3.1</v>
      </c>
      <c r="I12" s="77">
        <v>2.6</v>
      </c>
      <c r="J12" s="77">
        <v>2.4</v>
      </c>
      <c r="K12" s="77">
        <v>2.4</v>
      </c>
      <c r="L12" s="76">
        <v>2.3</v>
      </c>
      <c r="M12" s="77">
        <v>2.3</v>
      </c>
      <c r="N12" s="75"/>
    </row>
    <row r="13" spans="1:14" ht="15">
      <c r="A13" s="20" t="s">
        <v>85</v>
      </c>
      <c r="B13" s="72">
        <v>2</v>
      </c>
      <c r="C13" s="72">
        <v>2.6</v>
      </c>
      <c r="D13" s="72">
        <v>3.4</v>
      </c>
      <c r="E13" s="72">
        <v>3.6</v>
      </c>
      <c r="F13" s="72">
        <v>3.6</v>
      </c>
      <c r="G13" s="72">
        <v>3.5</v>
      </c>
      <c r="H13" s="72">
        <v>2.9</v>
      </c>
      <c r="I13" s="72">
        <v>2.4</v>
      </c>
      <c r="J13" s="72">
        <v>2.4</v>
      </c>
      <c r="K13" s="72">
        <v>2.3</v>
      </c>
      <c r="L13" s="72">
        <v>2.3</v>
      </c>
      <c r="M13" s="72">
        <v>2.3</v>
      </c>
      <c r="N13" s="75"/>
    </row>
    <row r="14" spans="1:14" ht="15">
      <c r="A14" s="20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">
      <c r="A15" s="20" t="s">
        <v>228</v>
      </c>
      <c r="B15" s="75">
        <v>115.49</v>
      </c>
      <c r="C15" s="75">
        <v>117.84</v>
      </c>
      <c r="D15" s="75">
        <v>120.07</v>
      </c>
      <c r="E15" s="75">
        <v>122.35</v>
      </c>
      <c r="F15" s="75">
        <v>124.67</v>
      </c>
      <c r="G15" s="75">
        <v>127.03</v>
      </c>
      <c r="H15" s="75">
        <v>129.43</v>
      </c>
      <c r="I15" s="75">
        <v>131.89</v>
      </c>
      <c r="J15" s="75">
        <v>134.39</v>
      </c>
      <c r="K15" s="75">
        <v>136.93</v>
      </c>
      <c r="L15" s="75">
        <v>139.53</v>
      </c>
      <c r="M15" s="75">
        <v>142.17</v>
      </c>
      <c r="N15" s="75"/>
    </row>
    <row r="16" spans="1:14" ht="15">
      <c r="A16" s="20" t="s">
        <v>126</v>
      </c>
      <c r="B16" s="78">
        <v>116.43</v>
      </c>
      <c r="C16" s="78">
        <v>118.64</v>
      </c>
      <c r="D16" s="78">
        <v>120.89</v>
      </c>
      <c r="E16" s="78">
        <v>123.18</v>
      </c>
      <c r="F16" s="78">
        <v>125.51</v>
      </c>
      <c r="G16" s="78">
        <v>127.89</v>
      </c>
      <c r="H16" s="78">
        <v>130.31</v>
      </c>
      <c r="I16" s="78">
        <v>132.78</v>
      </c>
      <c r="J16" s="78">
        <v>135.3</v>
      </c>
      <c r="K16" s="78">
        <v>137.86</v>
      </c>
      <c r="L16" s="78">
        <v>140.47</v>
      </c>
      <c r="M16" s="78">
        <v>143.13</v>
      </c>
      <c r="N16" s="75"/>
    </row>
    <row r="17" spans="1:14" ht="15">
      <c r="A17" s="20" t="s">
        <v>80</v>
      </c>
      <c r="B17" s="72">
        <v>1.9</v>
      </c>
      <c r="C17" s="72">
        <v>2</v>
      </c>
      <c r="D17" s="72">
        <v>1.9</v>
      </c>
      <c r="E17" s="72">
        <v>1.9</v>
      </c>
      <c r="F17" s="72">
        <v>1.9</v>
      </c>
      <c r="G17" s="72">
        <v>1.9</v>
      </c>
      <c r="H17" s="72">
        <v>1.9</v>
      </c>
      <c r="I17" s="72">
        <v>1.9</v>
      </c>
      <c r="J17" s="72">
        <v>1.9</v>
      </c>
      <c r="K17" s="72">
        <v>1.9</v>
      </c>
      <c r="L17" s="72">
        <v>1.9</v>
      </c>
      <c r="M17" s="72">
        <v>1.9</v>
      </c>
      <c r="N17" s="75"/>
    </row>
    <row r="18" spans="1:14" ht="15">
      <c r="A18" s="20" t="s">
        <v>88</v>
      </c>
      <c r="B18" s="72">
        <v>2.1</v>
      </c>
      <c r="C18" s="72">
        <v>1.9</v>
      </c>
      <c r="D18" s="72">
        <v>1.9</v>
      </c>
      <c r="E18" s="72">
        <v>1.9</v>
      </c>
      <c r="F18" s="72">
        <v>1.9</v>
      </c>
      <c r="G18" s="72">
        <v>1.9</v>
      </c>
      <c r="H18" s="72">
        <v>1.9</v>
      </c>
      <c r="I18" s="72">
        <v>1.9</v>
      </c>
      <c r="J18" s="72">
        <v>1.9</v>
      </c>
      <c r="K18" s="72">
        <v>1.9</v>
      </c>
      <c r="L18" s="72">
        <v>1.9</v>
      </c>
      <c r="M18" s="72">
        <v>1.9</v>
      </c>
      <c r="N18" s="75"/>
    </row>
    <row r="19" spans="1:14" ht="15">
      <c r="A19" s="20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5">
      <c r="A20" s="20" t="s">
        <v>118</v>
      </c>
      <c r="B20" s="75">
        <v>229.634</v>
      </c>
      <c r="C20" s="75">
        <v>234.507</v>
      </c>
      <c r="D20" s="75">
        <v>239.666</v>
      </c>
      <c r="E20" s="75">
        <v>244.939</v>
      </c>
      <c r="F20" s="75">
        <v>250.328</v>
      </c>
      <c r="G20" s="75">
        <v>255.835</v>
      </c>
      <c r="H20" s="75">
        <v>261.463</v>
      </c>
      <c r="I20" s="75">
        <v>267.216</v>
      </c>
      <c r="J20" s="75">
        <v>273.094</v>
      </c>
      <c r="K20" s="75">
        <v>279.102</v>
      </c>
      <c r="L20" s="75">
        <v>285.242</v>
      </c>
      <c r="M20" s="75">
        <v>291.518</v>
      </c>
      <c r="N20" s="75"/>
    </row>
    <row r="21" spans="1:14" ht="15">
      <c r="A21" s="20" t="s">
        <v>131</v>
      </c>
      <c r="B21" s="75">
        <v>231.335</v>
      </c>
      <c r="C21" s="75">
        <v>236.424</v>
      </c>
      <c r="D21" s="75">
        <v>241.626</v>
      </c>
      <c r="E21" s="75">
        <v>246.941</v>
      </c>
      <c r="F21" s="75">
        <v>252.374</v>
      </c>
      <c r="G21" s="75">
        <v>257.926</v>
      </c>
      <c r="H21" s="75">
        <v>263.601</v>
      </c>
      <c r="I21" s="75">
        <v>269.4</v>
      </c>
      <c r="J21" s="75">
        <v>275.327</v>
      </c>
      <c r="K21" s="75">
        <v>281.384</v>
      </c>
      <c r="L21" s="75">
        <v>287.574</v>
      </c>
      <c r="M21" s="75">
        <v>293.901</v>
      </c>
      <c r="N21" s="75"/>
    </row>
    <row r="22" spans="1:14" ht="15">
      <c r="A22" s="20" t="s">
        <v>102</v>
      </c>
      <c r="B22" s="75">
        <v>2.1</v>
      </c>
      <c r="C22" s="75">
        <v>2.1</v>
      </c>
      <c r="D22" s="75">
        <v>2.2</v>
      </c>
      <c r="E22" s="75">
        <v>2.2</v>
      </c>
      <c r="F22" s="75">
        <v>2.2</v>
      </c>
      <c r="G22" s="75">
        <v>2.2</v>
      </c>
      <c r="H22" s="75">
        <v>2.2</v>
      </c>
      <c r="I22" s="75">
        <v>2.2</v>
      </c>
      <c r="J22" s="75">
        <v>2.2</v>
      </c>
      <c r="K22" s="75">
        <v>2.2</v>
      </c>
      <c r="L22" s="75">
        <v>2.2</v>
      </c>
      <c r="M22" s="75">
        <v>2.2</v>
      </c>
      <c r="N22" s="75"/>
    </row>
    <row r="23" spans="1:14" ht="15">
      <c r="A23" s="20" t="s">
        <v>128</v>
      </c>
      <c r="B23" s="75">
        <v>1.9</v>
      </c>
      <c r="C23" s="75">
        <v>2.2</v>
      </c>
      <c r="D23" s="75">
        <v>2.2</v>
      </c>
      <c r="E23" s="75">
        <v>2.2</v>
      </c>
      <c r="F23" s="75">
        <v>2.2</v>
      </c>
      <c r="G23" s="75">
        <v>2.2</v>
      </c>
      <c r="H23" s="75">
        <v>2.2</v>
      </c>
      <c r="I23" s="75">
        <v>2.2</v>
      </c>
      <c r="J23" s="75">
        <v>2.2</v>
      </c>
      <c r="K23" s="75">
        <v>2.2</v>
      </c>
      <c r="L23" s="75">
        <v>2.2</v>
      </c>
      <c r="M23" s="75">
        <v>2.2</v>
      </c>
      <c r="N23" s="75"/>
    </row>
    <row r="24" spans="1:14" ht="15">
      <c r="A24" s="2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5">
      <c r="A25" s="20" t="s">
        <v>120</v>
      </c>
      <c r="B25" s="75">
        <v>8.1</v>
      </c>
      <c r="C25" s="75">
        <v>7.7</v>
      </c>
      <c r="D25" s="75">
        <v>7.2</v>
      </c>
      <c r="E25" s="75">
        <v>6.7</v>
      </c>
      <c r="F25" s="75">
        <v>6.2</v>
      </c>
      <c r="G25" s="75">
        <v>5.7</v>
      </c>
      <c r="H25" s="75">
        <v>5.5</v>
      </c>
      <c r="I25" s="75">
        <v>5.4</v>
      </c>
      <c r="J25" s="75">
        <v>5.4</v>
      </c>
      <c r="K25" s="75">
        <v>5.4</v>
      </c>
      <c r="L25" s="75">
        <v>5.4</v>
      </c>
      <c r="M25" s="75">
        <v>5.4</v>
      </c>
      <c r="N25" s="75"/>
    </row>
    <row r="26" spans="1:14" ht="15">
      <c r="A26" s="20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5">
      <c r="A27" s="38" t="s">
        <v>155</v>
      </c>
      <c r="B27" s="72">
        <v>3387</v>
      </c>
      <c r="C27" s="72">
        <v>3519.2</v>
      </c>
      <c r="D27" s="72">
        <v>3643</v>
      </c>
      <c r="E27" s="72">
        <v>3828.4</v>
      </c>
      <c r="F27" s="72">
        <v>4031.8</v>
      </c>
      <c r="G27" s="72">
        <v>4299.7</v>
      </c>
      <c r="H27" s="72">
        <v>4585.4</v>
      </c>
      <c r="I27" s="72">
        <v>4832.2</v>
      </c>
      <c r="J27" s="72">
        <v>5054</v>
      </c>
      <c r="K27" s="72">
        <v>5256.6</v>
      </c>
      <c r="L27" s="72">
        <v>5454.7</v>
      </c>
      <c r="M27" s="72">
        <v>5666.4</v>
      </c>
      <c r="N27" s="75"/>
    </row>
    <row r="28" spans="1:14" ht="15">
      <c r="A28" s="38" t="s">
        <v>242</v>
      </c>
      <c r="B28" s="72">
        <v>8590.6</v>
      </c>
      <c r="C28" s="72">
        <v>8902.9</v>
      </c>
      <c r="D28" s="72">
        <v>9353.1</v>
      </c>
      <c r="E28" s="72">
        <v>9890.6</v>
      </c>
      <c r="F28" s="72">
        <v>10459.7</v>
      </c>
      <c r="G28" s="72">
        <v>11070.2</v>
      </c>
      <c r="H28" s="72">
        <v>11670.5</v>
      </c>
      <c r="I28" s="72">
        <v>12252.9</v>
      </c>
      <c r="J28" s="72">
        <v>12840.9</v>
      </c>
      <c r="K28" s="72">
        <v>13455.6</v>
      </c>
      <c r="L28" s="72">
        <v>14064.9</v>
      </c>
      <c r="M28" s="72">
        <v>14707.5</v>
      </c>
      <c r="N28" s="75"/>
    </row>
    <row r="29" spans="1:14" ht="15">
      <c r="A29" s="38" t="s">
        <v>148</v>
      </c>
      <c r="B29" s="75">
        <v>6901.8</v>
      </c>
      <c r="C29" s="75">
        <v>7182.2</v>
      </c>
      <c r="D29" s="75">
        <v>7549.4</v>
      </c>
      <c r="E29" s="75">
        <v>7970.2</v>
      </c>
      <c r="F29" s="75">
        <v>8438.2</v>
      </c>
      <c r="G29" s="75">
        <v>8944.6</v>
      </c>
      <c r="H29" s="75">
        <v>9435.4</v>
      </c>
      <c r="I29" s="75">
        <v>9911</v>
      </c>
      <c r="J29" s="75">
        <v>10386.5</v>
      </c>
      <c r="K29" s="75">
        <v>10879</v>
      </c>
      <c r="L29" s="75">
        <v>11364</v>
      </c>
      <c r="M29" s="75">
        <v>11885.1</v>
      </c>
      <c r="N29" s="75"/>
    </row>
    <row r="30" spans="1:14" ht="15">
      <c r="A30" s="38" t="s">
        <v>231</v>
      </c>
      <c r="B30" s="72">
        <v>1511.1</v>
      </c>
      <c r="C30" s="72">
        <v>1565.7</v>
      </c>
      <c r="D30" s="72">
        <v>1743.3</v>
      </c>
      <c r="E30" s="72">
        <v>1833.1</v>
      </c>
      <c r="F30" s="72">
        <v>1938.9</v>
      </c>
      <c r="G30" s="72">
        <v>1950.1</v>
      </c>
      <c r="H30" s="72">
        <v>1854.5</v>
      </c>
      <c r="I30" s="72">
        <v>1742.4</v>
      </c>
      <c r="J30" s="72">
        <v>1658.3</v>
      </c>
      <c r="K30" s="72">
        <v>1503.5</v>
      </c>
      <c r="L30" s="72">
        <v>1422</v>
      </c>
      <c r="M30" s="72">
        <v>1328.2</v>
      </c>
      <c r="N30" s="75"/>
    </row>
    <row r="31" spans="1:14" ht="15">
      <c r="A31" s="3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5">
      <c r="A32" s="74" t="s">
        <v>103</v>
      </c>
      <c r="B32" s="72">
        <v>0.09</v>
      </c>
      <c r="C32" s="72">
        <v>0.12</v>
      </c>
      <c r="D32" s="72">
        <v>0.16</v>
      </c>
      <c r="E32" s="72">
        <v>0.36</v>
      </c>
      <c r="F32" s="72">
        <v>1.25</v>
      </c>
      <c r="G32" s="72">
        <v>2.29</v>
      </c>
      <c r="H32" s="72">
        <v>3.22</v>
      </c>
      <c r="I32" s="72">
        <v>3.6</v>
      </c>
      <c r="J32" s="72">
        <v>3.7</v>
      </c>
      <c r="K32" s="72">
        <v>3.7</v>
      </c>
      <c r="L32" s="72">
        <v>3.7</v>
      </c>
      <c r="M32" s="72">
        <v>3.7</v>
      </c>
      <c r="N32" s="75"/>
    </row>
    <row r="33" spans="1:14" ht="15">
      <c r="A33" s="74" t="s">
        <v>151</v>
      </c>
      <c r="B33" s="72">
        <v>1.8</v>
      </c>
      <c r="C33" s="72">
        <v>2.04</v>
      </c>
      <c r="D33" s="72">
        <v>2.59</v>
      </c>
      <c r="E33" s="72">
        <v>3.14</v>
      </c>
      <c r="F33" s="72">
        <v>3.67</v>
      </c>
      <c r="G33" s="72">
        <v>4.09</v>
      </c>
      <c r="H33" s="72">
        <v>4.4</v>
      </c>
      <c r="I33" s="72">
        <v>4.61</v>
      </c>
      <c r="J33" s="72">
        <v>4.8</v>
      </c>
      <c r="K33" s="72">
        <v>4.96</v>
      </c>
      <c r="L33" s="72">
        <v>5</v>
      </c>
      <c r="M33" s="72">
        <v>5</v>
      </c>
      <c r="N33" s="75"/>
    </row>
    <row r="34" spans="1:14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5">
      <c r="A35" s="75" t="s">
        <v>241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88671875" style="0" customWidth="1"/>
    <col min="2" max="13" width="7.21484375" style="0" customWidth="1"/>
  </cols>
  <sheetData>
    <row r="1" spans="1:13" ht="13.5" customHeight="1">
      <c r="A1" s="82" t="s">
        <v>250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3.5" customHeight="1">
      <c r="A3" s="80" t="s">
        <v>61</v>
      </c>
      <c r="B3" s="81">
        <v>2013</v>
      </c>
      <c r="C3" s="81">
        <v>2014</v>
      </c>
      <c r="D3" s="81">
        <v>2015</v>
      </c>
      <c r="E3" s="81">
        <v>2016</v>
      </c>
      <c r="F3" s="81">
        <v>2017</v>
      </c>
      <c r="G3" s="81">
        <v>2018</v>
      </c>
      <c r="H3" s="81">
        <v>2019</v>
      </c>
      <c r="I3" s="81">
        <v>2020</v>
      </c>
      <c r="J3" s="81">
        <v>2021</v>
      </c>
      <c r="K3" s="81">
        <v>2022</v>
      </c>
      <c r="L3" s="81">
        <v>2023</v>
      </c>
      <c r="M3" s="81">
        <v>2024</v>
      </c>
    </row>
    <row r="4" spans="1:13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3.5" customHeight="1">
      <c r="A5" s="80" t="s">
        <v>127</v>
      </c>
      <c r="B5" s="84">
        <v>16768.3</v>
      </c>
      <c r="C5" s="84">
        <v>17544.2</v>
      </c>
      <c r="D5" s="84">
        <v>18453.8</v>
      </c>
      <c r="E5" s="84">
        <v>19431.6</v>
      </c>
      <c r="F5" s="84">
        <v>20460.2</v>
      </c>
      <c r="G5" s="84">
        <v>21458.9</v>
      </c>
      <c r="H5" s="84">
        <v>22444.9</v>
      </c>
      <c r="I5" s="84">
        <v>23454</v>
      </c>
      <c r="J5" s="84">
        <v>24484.4</v>
      </c>
      <c r="K5" s="84">
        <v>25551</v>
      </c>
      <c r="L5" s="84">
        <v>26664.1</v>
      </c>
      <c r="M5" s="84">
        <v>27825.6</v>
      </c>
    </row>
    <row r="6" spans="1:13" ht="13.5" customHeight="1">
      <c r="A6" s="80" t="s">
        <v>110</v>
      </c>
      <c r="B6" s="84">
        <v>17019.4</v>
      </c>
      <c r="C6" s="84">
        <v>17866.7</v>
      </c>
      <c r="D6" s="84">
        <v>18804.5</v>
      </c>
      <c r="E6" s="84">
        <v>19808.5</v>
      </c>
      <c r="F6" s="84">
        <v>20851.7</v>
      </c>
      <c r="G6" s="84">
        <v>21822.2</v>
      </c>
      <c r="H6" s="84">
        <v>22817.3</v>
      </c>
      <c r="I6" s="84">
        <v>23834.4</v>
      </c>
      <c r="J6" s="84">
        <v>24872.5</v>
      </c>
      <c r="K6" s="84">
        <v>25956.1</v>
      </c>
      <c r="L6" s="84">
        <v>27086.8</v>
      </c>
      <c r="M6" s="84">
        <v>28266.8</v>
      </c>
    </row>
    <row r="7" spans="1:13" ht="13.5" customHeight="1">
      <c r="A7" s="80" t="s">
        <v>80</v>
      </c>
      <c r="B7" s="80">
        <v>3.2</v>
      </c>
      <c r="C7" s="80">
        <v>4.6</v>
      </c>
      <c r="D7" s="80">
        <v>5.2</v>
      </c>
      <c r="E7" s="80">
        <v>5.3</v>
      </c>
      <c r="F7" s="80">
        <v>5.3</v>
      </c>
      <c r="G7" s="80">
        <v>4.9</v>
      </c>
      <c r="H7" s="80">
        <v>4.6</v>
      </c>
      <c r="I7" s="80">
        <v>4.5</v>
      </c>
      <c r="J7" s="80">
        <v>4.4</v>
      </c>
      <c r="K7" s="80">
        <v>4.4</v>
      </c>
      <c r="L7" s="80">
        <v>4.4</v>
      </c>
      <c r="M7" s="80">
        <v>4.4</v>
      </c>
    </row>
    <row r="8" spans="1:13" ht="13.5" customHeight="1">
      <c r="A8" s="80" t="s">
        <v>81</v>
      </c>
      <c r="B8" s="80">
        <v>3.6</v>
      </c>
      <c r="C8" s="84">
        <v>5</v>
      </c>
      <c r="D8" s="80">
        <v>5.2</v>
      </c>
      <c r="E8" s="80">
        <v>5.3</v>
      </c>
      <c r="F8" s="80">
        <v>5.3</v>
      </c>
      <c r="G8" s="80">
        <v>4.7</v>
      </c>
      <c r="H8" s="80">
        <v>4.6</v>
      </c>
      <c r="I8" s="80">
        <v>4.5</v>
      </c>
      <c r="J8" s="80">
        <v>4.4</v>
      </c>
      <c r="K8" s="80">
        <v>4.4</v>
      </c>
      <c r="L8" s="80">
        <v>4.4</v>
      </c>
      <c r="M8" s="80">
        <v>4.4</v>
      </c>
    </row>
    <row r="9" spans="1:13" ht="13.5" customHeight="1">
      <c r="A9" s="80"/>
      <c r="B9" s="80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3.5" customHeight="1">
      <c r="A10" s="80" t="s">
        <v>247</v>
      </c>
      <c r="B10" s="84">
        <v>15736.4</v>
      </c>
      <c r="C10" s="84">
        <v>16218.2</v>
      </c>
      <c r="D10" s="84">
        <v>16763.4</v>
      </c>
      <c r="E10" s="84">
        <v>17322.9</v>
      </c>
      <c r="F10" s="84">
        <v>17883.8</v>
      </c>
      <c r="G10" s="84">
        <v>18388.7</v>
      </c>
      <c r="H10" s="84">
        <v>18855.3</v>
      </c>
      <c r="I10" s="84">
        <v>19314.9</v>
      </c>
      <c r="J10" s="84">
        <v>19766.3</v>
      </c>
      <c r="K10" s="84">
        <v>20221</v>
      </c>
      <c r="L10" s="84">
        <v>20686.1</v>
      </c>
      <c r="M10" s="84">
        <v>21161.9</v>
      </c>
    </row>
    <row r="11" spans="1:13" ht="13.5" customHeight="1">
      <c r="A11" s="80" t="s">
        <v>248</v>
      </c>
      <c r="B11" s="84">
        <v>15891.7</v>
      </c>
      <c r="C11" s="84">
        <v>16416.1</v>
      </c>
      <c r="D11" s="84">
        <v>16974.2</v>
      </c>
      <c r="E11" s="84">
        <v>17534.5</v>
      </c>
      <c r="F11" s="84">
        <v>18095.7</v>
      </c>
      <c r="G11" s="84">
        <v>18566.1</v>
      </c>
      <c r="H11" s="84">
        <v>19030.3</v>
      </c>
      <c r="I11" s="84">
        <v>19487</v>
      </c>
      <c r="J11" s="84">
        <v>19935.2</v>
      </c>
      <c r="K11" s="84">
        <v>20393.8</v>
      </c>
      <c r="L11" s="84">
        <v>20862.8</v>
      </c>
      <c r="M11" s="84">
        <v>21342.7</v>
      </c>
    </row>
    <row r="12" spans="1:13" ht="13.5" customHeight="1">
      <c r="A12" s="80" t="s">
        <v>84</v>
      </c>
      <c r="B12" s="80">
        <v>1.7</v>
      </c>
      <c r="C12" s="80">
        <v>3.1</v>
      </c>
      <c r="D12" s="80">
        <v>3.4</v>
      </c>
      <c r="E12" s="80">
        <v>3.3</v>
      </c>
      <c r="F12" s="80">
        <v>3.2</v>
      </c>
      <c r="G12" s="80">
        <v>2.8</v>
      </c>
      <c r="H12" s="80">
        <v>2.5</v>
      </c>
      <c r="I12" s="80">
        <v>2.4</v>
      </c>
      <c r="J12" s="80">
        <v>2.3</v>
      </c>
      <c r="K12" s="80">
        <v>2.3</v>
      </c>
      <c r="L12" s="80">
        <v>2.3</v>
      </c>
      <c r="M12" s="80">
        <v>2.3</v>
      </c>
    </row>
    <row r="13" spans="1:13" ht="13.5" customHeight="1">
      <c r="A13" s="80" t="s">
        <v>85</v>
      </c>
      <c r="B13" s="80">
        <v>2.3</v>
      </c>
      <c r="C13" s="80">
        <v>3.3</v>
      </c>
      <c r="D13" s="80">
        <v>3.4</v>
      </c>
      <c r="E13" s="80">
        <v>3.3</v>
      </c>
      <c r="F13" s="80">
        <v>3.2</v>
      </c>
      <c r="G13" s="80">
        <v>2.6</v>
      </c>
      <c r="H13" s="80">
        <v>2.5</v>
      </c>
      <c r="I13" s="80">
        <v>2.4</v>
      </c>
      <c r="J13" s="80">
        <v>2.3</v>
      </c>
      <c r="K13" s="80">
        <v>2.3</v>
      </c>
      <c r="L13" s="80">
        <v>2.3</v>
      </c>
      <c r="M13" s="80">
        <v>2.3</v>
      </c>
    </row>
    <row r="14" spans="1:13" ht="13.5" customHeight="1">
      <c r="A14" s="80"/>
      <c r="B14" s="8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3.5" customHeight="1">
      <c r="A15" s="80" t="s">
        <v>249</v>
      </c>
      <c r="B15" s="80">
        <v>106.47</v>
      </c>
      <c r="C15" s="80">
        <v>108.14</v>
      </c>
      <c r="D15" s="80">
        <v>110.05</v>
      </c>
      <c r="E15" s="80">
        <v>112.14</v>
      </c>
      <c r="F15" s="80">
        <v>114.37</v>
      </c>
      <c r="G15" s="80">
        <v>116.66</v>
      </c>
      <c r="H15" s="80">
        <v>119</v>
      </c>
      <c r="I15" s="80">
        <v>121.39</v>
      </c>
      <c r="J15" s="80">
        <v>123.83</v>
      </c>
      <c r="K15" s="80">
        <v>126.32</v>
      </c>
      <c r="L15" s="80">
        <v>128.86</v>
      </c>
      <c r="M15" s="80">
        <v>131.45</v>
      </c>
    </row>
    <row r="16" spans="1:13" ht="13.5" customHeight="1">
      <c r="A16" s="80" t="s">
        <v>126</v>
      </c>
      <c r="B16" s="85">
        <v>107.06</v>
      </c>
      <c r="C16" s="85">
        <v>108.8</v>
      </c>
      <c r="D16" s="85">
        <v>110.75</v>
      </c>
      <c r="E16" s="85">
        <v>112.94</v>
      </c>
      <c r="F16" s="85">
        <v>115.2</v>
      </c>
      <c r="G16" s="85">
        <v>117.5</v>
      </c>
      <c r="H16" s="85">
        <v>119.87</v>
      </c>
      <c r="I16" s="85">
        <v>122.27</v>
      </c>
      <c r="J16" s="85">
        <v>124.73</v>
      </c>
      <c r="K16" s="85">
        <v>127.24</v>
      </c>
      <c r="L16" s="85">
        <v>129.8</v>
      </c>
      <c r="M16" s="85">
        <v>132.41</v>
      </c>
    </row>
    <row r="17" spans="1:13" ht="13.5" customHeight="1">
      <c r="A17" s="80" t="s">
        <v>80</v>
      </c>
      <c r="B17" s="84">
        <v>1.4</v>
      </c>
      <c r="C17" s="84">
        <v>1.6</v>
      </c>
      <c r="D17" s="84">
        <v>1.8</v>
      </c>
      <c r="E17" s="84">
        <v>1.9</v>
      </c>
      <c r="F17" s="84">
        <v>2</v>
      </c>
      <c r="G17" s="84">
        <v>2</v>
      </c>
      <c r="H17" s="84">
        <v>2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</row>
    <row r="18" spans="1:13" ht="13.5" customHeight="1">
      <c r="A18" s="80" t="s">
        <v>88</v>
      </c>
      <c r="B18" s="84">
        <v>1.3</v>
      </c>
      <c r="C18" s="84">
        <v>1.6</v>
      </c>
      <c r="D18" s="84">
        <v>1.8</v>
      </c>
      <c r="E18" s="84">
        <v>2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4">
        <v>2</v>
      </c>
    </row>
    <row r="19" spans="1:13" ht="13.5" customHeight="1">
      <c r="A19" s="80"/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3.5" customHeight="1">
      <c r="A20" s="80" t="s">
        <v>118</v>
      </c>
      <c r="B20" s="83">
        <v>232.93</v>
      </c>
      <c r="C20" s="83">
        <v>236.634</v>
      </c>
      <c r="D20" s="83">
        <v>241.337</v>
      </c>
      <c r="E20" s="83">
        <v>246.511</v>
      </c>
      <c r="F20" s="83">
        <v>252.027</v>
      </c>
      <c r="G20" s="83">
        <v>257.723</v>
      </c>
      <c r="H20" s="83">
        <v>263.548</v>
      </c>
      <c r="I20" s="83">
        <v>269.504</v>
      </c>
      <c r="J20" s="83">
        <v>275.594</v>
      </c>
      <c r="K20" s="83">
        <v>281.823</v>
      </c>
      <c r="L20" s="83">
        <v>288.192</v>
      </c>
      <c r="M20" s="80">
        <v>294.705</v>
      </c>
    </row>
    <row r="21" spans="1:13" ht="13.5" customHeight="1">
      <c r="A21" s="80" t="s">
        <v>131</v>
      </c>
      <c r="B21" s="83">
        <v>233.935</v>
      </c>
      <c r="C21" s="83">
        <v>238.292</v>
      </c>
      <c r="D21" s="83">
        <v>243.177</v>
      </c>
      <c r="E21" s="83">
        <v>248.527</v>
      </c>
      <c r="F21" s="83">
        <v>254.143</v>
      </c>
      <c r="G21" s="83">
        <v>259.887</v>
      </c>
      <c r="H21" s="83">
        <v>265.76</v>
      </c>
      <c r="I21" s="83">
        <v>271.766</v>
      </c>
      <c r="J21" s="83">
        <v>277.908</v>
      </c>
      <c r="K21" s="83">
        <v>284.189</v>
      </c>
      <c r="L21" s="83">
        <v>290.612</v>
      </c>
      <c r="M21" s="83">
        <v>297.18</v>
      </c>
    </row>
    <row r="22" spans="1:13" ht="13.5" customHeight="1">
      <c r="A22" s="80" t="s">
        <v>102</v>
      </c>
      <c r="B22" s="84">
        <v>1.4</v>
      </c>
      <c r="C22" s="84">
        <v>1.6</v>
      </c>
      <c r="D22" s="84">
        <v>2</v>
      </c>
      <c r="E22" s="84">
        <v>2.1</v>
      </c>
      <c r="F22" s="84">
        <v>2.2</v>
      </c>
      <c r="G22" s="84">
        <v>2.3</v>
      </c>
      <c r="H22" s="84">
        <v>2.3</v>
      </c>
      <c r="I22" s="84">
        <v>2.3</v>
      </c>
      <c r="J22" s="84">
        <v>2.3</v>
      </c>
      <c r="K22" s="84">
        <v>2.3</v>
      </c>
      <c r="L22" s="84">
        <v>2.3</v>
      </c>
      <c r="M22" s="84">
        <v>2.3</v>
      </c>
    </row>
    <row r="23" spans="1:13" ht="13.5" customHeight="1">
      <c r="A23" s="80" t="s">
        <v>128</v>
      </c>
      <c r="B23" s="84">
        <v>1.1</v>
      </c>
      <c r="C23" s="84">
        <v>1.9</v>
      </c>
      <c r="D23" s="84">
        <v>2</v>
      </c>
      <c r="E23" s="84">
        <v>2.2</v>
      </c>
      <c r="F23" s="84">
        <v>2.3</v>
      </c>
      <c r="G23" s="84">
        <v>2.3</v>
      </c>
      <c r="H23" s="84">
        <v>2.3</v>
      </c>
      <c r="I23" s="84">
        <v>2.3</v>
      </c>
      <c r="J23" s="84">
        <v>2.3</v>
      </c>
      <c r="K23" s="84">
        <v>2.3</v>
      </c>
      <c r="L23" s="84">
        <v>2.3</v>
      </c>
      <c r="M23" s="84">
        <v>2.3</v>
      </c>
    </row>
    <row r="24" spans="1:13" ht="13.5" customHeight="1">
      <c r="A24" s="8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3.5" customHeight="1">
      <c r="A25" s="80" t="s">
        <v>120</v>
      </c>
      <c r="B25" s="80">
        <v>7.5</v>
      </c>
      <c r="C25" s="80">
        <v>6.9</v>
      </c>
      <c r="D25" s="80">
        <v>6.4</v>
      </c>
      <c r="E25" s="84">
        <v>6</v>
      </c>
      <c r="F25" s="80">
        <v>5.6</v>
      </c>
      <c r="G25" s="80">
        <v>5.4</v>
      </c>
      <c r="H25" s="80">
        <v>5.4</v>
      </c>
      <c r="I25" s="80">
        <v>5.4</v>
      </c>
      <c r="J25" s="80">
        <v>5.4</v>
      </c>
      <c r="K25" s="80">
        <v>5.4</v>
      </c>
      <c r="L25" s="80">
        <v>5.4</v>
      </c>
      <c r="M25" s="80">
        <v>5.4</v>
      </c>
    </row>
    <row r="26" spans="1:13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3.5" customHeight="1">
      <c r="A27" s="80" t="s">
        <v>155</v>
      </c>
      <c r="B27" s="84">
        <v>3947.9</v>
      </c>
      <c r="C27" s="84">
        <v>4124.6</v>
      </c>
      <c r="D27" s="84">
        <v>4335.8</v>
      </c>
      <c r="E27" s="84">
        <v>4615</v>
      </c>
      <c r="F27" s="84">
        <v>4974.4</v>
      </c>
      <c r="G27" s="84">
        <v>5359.2</v>
      </c>
      <c r="H27" s="84">
        <v>5709</v>
      </c>
      <c r="I27" s="84">
        <v>6011.7</v>
      </c>
      <c r="J27" s="84">
        <v>6302.4</v>
      </c>
      <c r="K27" s="84">
        <v>6582.3</v>
      </c>
      <c r="L27" s="84">
        <v>6854.4</v>
      </c>
      <c r="M27" s="84">
        <v>7134</v>
      </c>
    </row>
    <row r="28" spans="1:13" ht="13.5" customHeight="1">
      <c r="A28" s="80" t="s">
        <v>242</v>
      </c>
      <c r="B28" s="80">
        <v>8836.8</v>
      </c>
      <c r="C28" s="80">
        <v>9189.1</v>
      </c>
      <c r="D28" s="80">
        <v>9629.8</v>
      </c>
      <c r="E28" s="80">
        <v>10136.5</v>
      </c>
      <c r="F28" s="80">
        <v>10695</v>
      </c>
      <c r="G28" s="80">
        <v>11273.9</v>
      </c>
      <c r="H28" s="80">
        <v>11846.2</v>
      </c>
      <c r="I28" s="80">
        <v>12426.9</v>
      </c>
      <c r="J28" s="80">
        <v>13025.5</v>
      </c>
      <c r="K28" s="80">
        <v>13638.3</v>
      </c>
      <c r="L28" s="80">
        <v>14289.9</v>
      </c>
      <c r="M28" s="80">
        <v>14965.2</v>
      </c>
    </row>
    <row r="29" spans="1:13" ht="13.5" customHeight="1">
      <c r="A29" s="80" t="s">
        <v>148</v>
      </c>
      <c r="B29" s="80">
        <v>7115.5</v>
      </c>
      <c r="C29" s="80">
        <v>7401.6</v>
      </c>
      <c r="D29" s="80">
        <v>7754</v>
      </c>
      <c r="E29" s="80">
        <v>8172.6</v>
      </c>
      <c r="F29" s="80">
        <v>8648</v>
      </c>
      <c r="G29" s="80">
        <v>9124</v>
      </c>
      <c r="H29" s="80">
        <v>9591.7</v>
      </c>
      <c r="I29" s="80">
        <v>10059.2</v>
      </c>
      <c r="J29" s="80">
        <v>10536</v>
      </c>
      <c r="K29" s="80">
        <v>11028.2</v>
      </c>
      <c r="L29" s="80">
        <v>11551.8</v>
      </c>
      <c r="M29" s="80">
        <v>12065.7</v>
      </c>
    </row>
    <row r="30" spans="1:13" ht="13.5" customHeight="1">
      <c r="A30" s="80" t="s">
        <v>231</v>
      </c>
      <c r="B30" s="80">
        <v>1692.8</v>
      </c>
      <c r="C30" s="80">
        <v>1844.2</v>
      </c>
      <c r="D30" s="80">
        <v>2035.7</v>
      </c>
      <c r="E30" s="80">
        <v>2175.4</v>
      </c>
      <c r="F30" s="80">
        <v>2204.3</v>
      </c>
      <c r="G30" s="80">
        <v>2126.9</v>
      </c>
      <c r="H30" s="80">
        <v>2025.2</v>
      </c>
      <c r="I30" s="80">
        <v>1981</v>
      </c>
      <c r="J30" s="80">
        <v>1943.9</v>
      </c>
      <c r="K30" s="80">
        <v>1895.8</v>
      </c>
      <c r="L30" s="80">
        <v>1852</v>
      </c>
      <c r="M30" s="80">
        <v>1801.5</v>
      </c>
    </row>
    <row r="31" spans="1:13" ht="13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3.5" customHeight="1">
      <c r="A32" s="80" t="s">
        <v>103</v>
      </c>
      <c r="B32" s="84">
        <v>0.06</v>
      </c>
      <c r="C32" s="84">
        <v>0.13</v>
      </c>
      <c r="D32" s="84">
        <v>0.31</v>
      </c>
      <c r="E32" s="84">
        <v>1.22</v>
      </c>
      <c r="F32" s="84">
        <v>2.28</v>
      </c>
      <c r="G32" s="84">
        <v>3.22</v>
      </c>
      <c r="H32" s="84">
        <v>3.6</v>
      </c>
      <c r="I32" s="84">
        <v>3.7</v>
      </c>
      <c r="J32" s="84">
        <v>3.7</v>
      </c>
      <c r="K32" s="84">
        <v>3.7</v>
      </c>
      <c r="L32" s="84">
        <v>3.7</v>
      </c>
      <c r="M32" s="84">
        <v>3.7</v>
      </c>
    </row>
    <row r="33" spans="1:13" ht="13.5" customHeight="1">
      <c r="A33" s="80" t="s">
        <v>151</v>
      </c>
      <c r="B33" s="84">
        <v>2.34</v>
      </c>
      <c r="C33" s="84">
        <v>2.99</v>
      </c>
      <c r="D33" s="84">
        <v>3.49</v>
      </c>
      <c r="E33" s="84">
        <v>3.96</v>
      </c>
      <c r="F33" s="84">
        <v>4.34</v>
      </c>
      <c r="G33" s="84">
        <v>4.58</v>
      </c>
      <c r="H33" s="84">
        <v>4.74</v>
      </c>
      <c r="I33" s="84">
        <v>4.88</v>
      </c>
      <c r="J33" s="84">
        <v>5</v>
      </c>
      <c r="K33" s="84">
        <v>5.05</v>
      </c>
      <c r="L33" s="84">
        <v>5.05</v>
      </c>
      <c r="M33" s="84">
        <v>5.05</v>
      </c>
    </row>
    <row r="34" spans="1:13" ht="13.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13.5" customHeight="1">
      <c r="A35" s="80" t="s">
        <v>241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ht="13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6640625" style="0" customWidth="1"/>
  </cols>
  <sheetData>
    <row r="1" spans="1:12" ht="15">
      <c r="A1" s="82" t="s">
        <v>255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15">
      <c r="A3" s="80" t="s">
        <v>61</v>
      </c>
      <c r="B3" s="81">
        <v>2014</v>
      </c>
      <c r="C3" s="81">
        <v>2015</v>
      </c>
      <c r="D3" s="81">
        <v>2016</v>
      </c>
      <c r="E3" s="81">
        <v>2017</v>
      </c>
      <c r="F3" s="81">
        <v>2018</v>
      </c>
      <c r="G3" s="81">
        <v>2019</v>
      </c>
      <c r="H3" s="81">
        <v>2020</v>
      </c>
      <c r="I3" s="81">
        <v>2021</v>
      </c>
      <c r="J3" s="81">
        <v>2022</v>
      </c>
      <c r="K3" s="81">
        <v>2023</v>
      </c>
      <c r="L3" s="81">
        <v>2024</v>
      </c>
      <c r="M3" s="81">
        <v>2025</v>
      </c>
    </row>
    <row r="4" spans="1:12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3" ht="15">
      <c r="A5" s="80" t="s">
        <v>127</v>
      </c>
      <c r="B5" s="84">
        <v>17394.2</v>
      </c>
      <c r="C5" s="84">
        <v>18187.5</v>
      </c>
      <c r="D5" s="84">
        <v>19038.6</v>
      </c>
      <c r="E5" s="84">
        <v>19933.4</v>
      </c>
      <c r="F5" s="84">
        <v>20847.3</v>
      </c>
      <c r="G5" s="84">
        <v>21770</v>
      </c>
      <c r="H5" s="84">
        <v>22716.8</v>
      </c>
      <c r="I5" s="84">
        <v>23704.8</v>
      </c>
      <c r="J5" s="84">
        <v>24735.9</v>
      </c>
      <c r="K5" s="84">
        <v>25811.8</v>
      </c>
      <c r="L5" s="84">
        <v>26934.3</v>
      </c>
      <c r="M5" s="84">
        <v>28105.8</v>
      </c>
    </row>
    <row r="6" spans="1:13" ht="15">
      <c r="A6" s="80" t="s">
        <v>110</v>
      </c>
      <c r="B6" s="84">
        <v>17679</v>
      </c>
      <c r="C6" s="84">
        <v>18489.3</v>
      </c>
      <c r="D6" s="84">
        <v>19369.4</v>
      </c>
      <c r="E6" s="84">
        <v>20268.3</v>
      </c>
      <c r="F6" s="84">
        <v>21190.2</v>
      </c>
      <c r="G6" s="84">
        <v>22110.7</v>
      </c>
      <c r="H6" s="84">
        <v>23072.3</v>
      </c>
      <c r="I6" s="84">
        <v>24075.9</v>
      </c>
      <c r="J6" s="84">
        <v>25123</v>
      </c>
      <c r="K6" s="84">
        <v>26215.7</v>
      </c>
      <c r="L6" s="84">
        <v>27355.8</v>
      </c>
      <c r="M6" s="84">
        <v>28545.7</v>
      </c>
    </row>
    <row r="7" spans="1:13" ht="15">
      <c r="A7" s="80" t="s">
        <v>253</v>
      </c>
      <c r="B7" s="80">
        <v>3.7</v>
      </c>
      <c r="C7" s="80">
        <v>4.6</v>
      </c>
      <c r="D7" s="80">
        <v>4.7</v>
      </c>
      <c r="E7" s="80">
        <v>4.7</v>
      </c>
      <c r="F7" s="80">
        <v>4.6</v>
      </c>
      <c r="G7" s="80">
        <v>4.4</v>
      </c>
      <c r="H7" s="80">
        <v>4.3</v>
      </c>
      <c r="I7" s="80">
        <v>4.3</v>
      </c>
      <c r="J7" s="80">
        <v>4.3</v>
      </c>
      <c r="K7" s="80">
        <v>4.3</v>
      </c>
      <c r="L7" s="80">
        <v>4.3</v>
      </c>
      <c r="M7" s="84">
        <v>4.3</v>
      </c>
    </row>
    <row r="8" spans="1:13" ht="15">
      <c r="A8" s="80" t="s">
        <v>81</v>
      </c>
      <c r="B8" s="84">
        <v>3.5</v>
      </c>
      <c r="C8" s="80">
        <v>4.6</v>
      </c>
      <c r="D8" s="80">
        <v>4.8</v>
      </c>
      <c r="E8" s="80">
        <v>4.6</v>
      </c>
      <c r="F8" s="80">
        <v>4.5</v>
      </c>
      <c r="G8" s="80">
        <v>4.3</v>
      </c>
      <c r="H8" s="80">
        <v>4.3</v>
      </c>
      <c r="I8" s="80">
        <v>4.3</v>
      </c>
      <c r="J8" s="80">
        <v>4.3</v>
      </c>
      <c r="K8" s="80">
        <v>4.3</v>
      </c>
      <c r="L8" s="80">
        <v>4.3</v>
      </c>
      <c r="M8" s="84">
        <v>4.3</v>
      </c>
    </row>
    <row r="9" spans="1:13" ht="15">
      <c r="A9" s="8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">
      <c r="A10" s="80" t="s">
        <v>247</v>
      </c>
      <c r="B10" s="84">
        <v>16057.9</v>
      </c>
      <c r="C10" s="84">
        <v>16552.3</v>
      </c>
      <c r="D10" s="84">
        <v>17048.8</v>
      </c>
      <c r="E10" s="84">
        <v>17528.2</v>
      </c>
      <c r="F10" s="84">
        <v>17979.4</v>
      </c>
      <c r="G10" s="84">
        <v>18406.3</v>
      </c>
      <c r="H10" s="84">
        <v>18829.6</v>
      </c>
      <c r="I10" s="84">
        <v>19262.7</v>
      </c>
      <c r="J10" s="84">
        <v>19705.8</v>
      </c>
      <c r="K10" s="84">
        <v>20159</v>
      </c>
      <c r="L10" s="84">
        <v>20622.6</v>
      </c>
      <c r="M10" s="84">
        <v>21096.9</v>
      </c>
    </row>
    <row r="11" spans="1:13" ht="15">
      <c r="A11" s="80" t="s">
        <v>248</v>
      </c>
      <c r="B11" s="84">
        <v>16248.7</v>
      </c>
      <c r="C11" s="84">
        <v>16736.2</v>
      </c>
      <c r="D11" s="84">
        <v>17238.2</v>
      </c>
      <c r="E11" s="84">
        <v>17703.7</v>
      </c>
      <c r="F11" s="84">
        <v>18146.2</v>
      </c>
      <c r="G11" s="84">
        <v>18563.5</v>
      </c>
      <c r="H11" s="84">
        <v>18990.5</v>
      </c>
      <c r="I11" s="84">
        <v>19427.3</v>
      </c>
      <c r="J11" s="84">
        <v>19874.1</v>
      </c>
      <c r="K11" s="84">
        <v>20331.2</v>
      </c>
      <c r="L11" s="84">
        <v>20798.7</v>
      </c>
      <c r="M11" s="84">
        <v>21272.2</v>
      </c>
    </row>
    <row r="12" spans="1:13" ht="15">
      <c r="A12" s="80" t="s">
        <v>253</v>
      </c>
      <c r="B12" s="80">
        <v>2.2</v>
      </c>
      <c r="C12" s="80">
        <v>3.1</v>
      </c>
      <c r="D12" s="84">
        <v>3</v>
      </c>
      <c r="E12" s="80">
        <v>2.8</v>
      </c>
      <c r="F12" s="80">
        <v>2.6</v>
      </c>
      <c r="G12" s="80">
        <v>2.4</v>
      </c>
      <c r="H12" s="80">
        <v>2.3</v>
      </c>
      <c r="I12" s="80">
        <v>2.3</v>
      </c>
      <c r="J12" s="80">
        <v>2.3</v>
      </c>
      <c r="K12" s="80">
        <v>2.3</v>
      </c>
      <c r="L12" s="80">
        <v>2.3</v>
      </c>
      <c r="M12" s="84">
        <v>2.3</v>
      </c>
    </row>
    <row r="13" spans="1:13" ht="15">
      <c r="A13" s="80" t="s">
        <v>85</v>
      </c>
      <c r="B13" s="84">
        <v>2.1</v>
      </c>
      <c r="C13" s="84">
        <v>3</v>
      </c>
      <c r="D13" s="84">
        <v>3</v>
      </c>
      <c r="E13" s="84">
        <v>2.7</v>
      </c>
      <c r="F13" s="84">
        <v>2.5</v>
      </c>
      <c r="G13" s="84">
        <v>2.3</v>
      </c>
      <c r="H13" s="84">
        <v>2.3</v>
      </c>
      <c r="I13" s="84">
        <v>2.3</v>
      </c>
      <c r="J13" s="84">
        <v>2.3</v>
      </c>
      <c r="K13" s="84">
        <v>2.3</v>
      </c>
      <c r="L13" s="84">
        <v>2.3</v>
      </c>
      <c r="M13" s="84">
        <v>2.3</v>
      </c>
    </row>
    <row r="14" spans="1:13" ht="15">
      <c r="A14" s="80"/>
      <c r="B14" s="8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5">
      <c r="A15" s="80" t="s">
        <v>249</v>
      </c>
      <c r="B15" s="80">
        <v>108.35</v>
      </c>
      <c r="C15" s="80">
        <v>109.9</v>
      </c>
      <c r="D15" s="80">
        <v>111.7</v>
      </c>
      <c r="E15" s="80">
        <v>113.75</v>
      </c>
      <c r="F15" s="80">
        <v>115.98</v>
      </c>
      <c r="G15" s="80">
        <v>118.3</v>
      </c>
      <c r="H15" s="80">
        <v>120.67</v>
      </c>
      <c r="I15" s="80">
        <v>123.09</v>
      </c>
      <c r="J15" s="80">
        <v>125.56</v>
      </c>
      <c r="K15" s="80">
        <v>128.07</v>
      </c>
      <c r="L15" s="80">
        <v>130.64</v>
      </c>
      <c r="M15" s="84">
        <v>133.25</v>
      </c>
    </row>
    <row r="16" spans="1:13" ht="15">
      <c r="A16" s="80" t="s">
        <v>126</v>
      </c>
      <c r="B16" s="85">
        <v>108.83</v>
      </c>
      <c r="C16" s="85">
        <v>110.5</v>
      </c>
      <c r="D16" s="85">
        <v>112.39</v>
      </c>
      <c r="E16" s="85">
        <v>114.52</v>
      </c>
      <c r="F16" s="85">
        <v>116.81</v>
      </c>
      <c r="G16" s="85">
        <v>119.4</v>
      </c>
      <c r="H16" s="85">
        <v>121.53</v>
      </c>
      <c r="I16" s="85">
        <v>123.96</v>
      </c>
      <c r="J16" s="85">
        <v>126.44</v>
      </c>
      <c r="K16" s="85">
        <v>128.98</v>
      </c>
      <c r="L16" s="85">
        <v>131.56</v>
      </c>
      <c r="M16" s="84">
        <v>134.2</v>
      </c>
    </row>
    <row r="17" spans="1:13" ht="15">
      <c r="A17" s="80" t="s">
        <v>253</v>
      </c>
      <c r="B17" s="84">
        <v>1.5</v>
      </c>
      <c r="C17" s="84">
        <v>1.4</v>
      </c>
      <c r="D17" s="84">
        <v>1.6</v>
      </c>
      <c r="E17" s="84">
        <v>1.8</v>
      </c>
      <c r="F17" s="84">
        <v>2</v>
      </c>
      <c r="G17" s="84">
        <v>2</v>
      </c>
      <c r="H17" s="84">
        <v>2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</row>
    <row r="18" spans="1:13" ht="15">
      <c r="A18" s="80" t="s">
        <v>88</v>
      </c>
      <c r="B18" s="84">
        <v>1.4</v>
      </c>
      <c r="C18" s="84">
        <v>1.5</v>
      </c>
      <c r="D18" s="84">
        <v>1.7</v>
      </c>
      <c r="E18" s="84">
        <v>1.9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4">
        <v>2</v>
      </c>
    </row>
    <row r="19" spans="1:13" ht="15">
      <c r="A19" s="80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5">
      <c r="A20" s="80" t="s">
        <v>118</v>
      </c>
      <c r="B20" s="83">
        <v>236.876</v>
      </c>
      <c r="C20" s="83">
        <v>240.257</v>
      </c>
      <c r="D20" s="83">
        <v>244.847</v>
      </c>
      <c r="E20" s="83">
        <v>250.077</v>
      </c>
      <c r="F20" s="83">
        <v>255.7</v>
      </c>
      <c r="G20" s="83">
        <v>261.49</v>
      </c>
      <c r="H20" s="83">
        <v>267.406</v>
      </c>
      <c r="I20" s="83">
        <v>273.458</v>
      </c>
      <c r="J20" s="83">
        <v>279.647</v>
      </c>
      <c r="K20" s="83">
        <v>285.976</v>
      </c>
      <c r="L20" s="80">
        <v>292.447</v>
      </c>
      <c r="M20" s="84">
        <v>299.065</v>
      </c>
    </row>
    <row r="21" spans="1:13" ht="15">
      <c r="A21" s="80" t="s">
        <v>131</v>
      </c>
      <c r="B21" s="83">
        <v>237.59</v>
      </c>
      <c r="C21" s="83">
        <v>241.902</v>
      </c>
      <c r="D21" s="83">
        <v>246.717</v>
      </c>
      <c r="E21" s="83">
        <v>252.146</v>
      </c>
      <c r="F21" s="83">
        <v>257.865</v>
      </c>
      <c r="G21" s="83">
        <v>263.687</v>
      </c>
      <c r="H21" s="83">
        <v>269.655</v>
      </c>
      <c r="I21" s="83">
        <v>275.757</v>
      </c>
      <c r="J21" s="83">
        <v>281.998</v>
      </c>
      <c r="K21" s="83">
        <v>288.38</v>
      </c>
      <c r="L21" s="83">
        <v>294.906</v>
      </c>
      <c r="M21" s="84">
        <v>301.579</v>
      </c>
    </row>
    <row r="22" spans="1:13" ht="15">
      <c r="A22" s="80" t="s">
        <v>253</v>
      </c>
      <c r="B22" s="84">
        <v>1.7</v>
      </c>
      <c r="C22" s="84">
        <v>1.4</v>
      </c>
      <c r="D22" s="84">
        <v>1.9</v>
      </c>
      <c r="E22" s="84">
        <v>2.1</v>
      </c>
      <c r="F22" s="84">
        <v>2.2</v>
      </c>
      <c r="G22" s="84">
        <v>2.3</v>
      </c>
      <c r="H22" s="84">
        <v>2.3</v>
      </c>
      <c r="I22" s="84">
        <v>2.3</v>
      </c>
      <c r="J22" s="84">
        <v>2.3</v>
      </c>
      <c r="K22" s="84">
        <v>2.3</v>
      </c>
      <c r="L22" s="84">
        <v>2.3</v>
      </c>
      <c r="M22" s="84">
        <v>2.3</v>
      </c>
    </row>
    <row r="23" spans="1:13" ht="15">
      <c r="A23" s="80" t="s">
        <v>128</v>
      </c>
      <c r="B23" s="84">
        <v>1.5</v>
      </c>
      <c r="C23" s="84">
        <v>1.8</v>
      </c>
      <c r="D23" s="84">
        <v>2</v>
      </c>
      <c r="E23" s="84">
        <v>2.2</v>
      </c>
      <c r="F23" s="84">
        <v>2.3</v>
      </c>
      <c r="G23" s="84">
        <v>2.3</v>
      </c>
      <c r="H23" s="84">
        <v>2.3</v>
      </c>
      <c r="I23" s="84">
        <v>2.3</v>
      </c>
      <c r="J23" s="84">
        <v>2.3</v>
      </c>
      <c r="K23" s="84">
        <v>2.3</v>
      </c>
      <c r="L23" s="84">
        <v>2.3</v>
      </c>
      <c r="M23" s="84">
        <v>2.3</v>
      </c>
    </row>
    <row r="24" spans="1:13" ht="15">
      <c r="A24" s="8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">
      <c r="A25" s="80" t="s">
        <v>120</v>
      </c>
      <c r="B25" s="84">
        <v>6.2</v>
      </c>
      <c r="C25" s="84">
        <v>5.4</v>
      </c>
      <c r="D25" s="84">
        <v>5.1</v>
      </c>
      <c r="E25" s="84">
        <v>4.9</v>
      </c>
      <c r="F25" s="84">
        <v>4.9</v>
      </c>
      <c r="G25" s="84">
        <v>5</v>
      </c>
      <c r="H25" s="84">
        <v>5.1</v>
      </c>
      <c r="I25" s="84">
        <v>5.2</v>
      </c>
      <c r="J25" s="84">
        <v>5.2</v>
      </c>
      <c r="K25" s="84">
        <v>5.2</v>
      </c>
      <c r="L25" s="84">
        <v>5.2</v>
      </c>
      <c r="M25" s="84">
        <v>5.2</v>
      </c>
    </row>
    <row r="26" spans="1:13" ht="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4"/>
    </row>
    <row r="27" spans="1:13" ht="15">
      <c r="A27" s="80" t="s">
        <v>155</v>
      </c>
      <c r="B27" s="84">
        <v>4133.7</v>
      </c>
      <c r="C27" s="84">
        <v>4265.9</v>
      </c>
      <c r="D27" s="84">
        <v>4506.2</v>
      </c>
      <c r="E27" s="84">
        <v>4771.3</v>
      </c>
      <c r="F27" s="84">
        <v>5083.5</v>
      </c>
      <c r="G27" s="84">
        <v>5395.6</v>
      </c>
      <c r="H27" s="84">
        <v>5707.8</v>
      </c>
      <c r="I27" s="84">
        <v>5997</v>
      </c>
      <c r="J27" s="84">
        <v>6277.6</v>
      </c>
      <c r="K27" s="84">
        <v>6554.2</v>
      </c>
      <c r="L27" s="84">
        <v>6828.6</v>
      </c>
      <c r="M27" s="84">
        <v>7121.4</v>
      </c>
    </row>
    <row r="28" spans="1:13" ht="15">
      <c r="A28" s="80" t="s">
        <v>242</v>
      </c>
      <c r="B28" s="80">
        <v>9250.2</v>
      </c>
      <c r="C28" s="80">
        <v>9609.8</v>
      </c>
      <c r="D28" s="80">
        <v>10036.4</v>
      </c>
      <c r="E28" s="80">
        <v>10528.1</v>
      </c>
      <c r="F28" s="80">
        <v>11047.3</v>
      </c>
      <c r="G28" s="80">
        <v>11570.3</v>
      </c>
      <c r="H28" s="80">
        <v>12109</v>
      </c>
      <c r="I28" s="80">
        <v>12671.3</v>
      </c>
      <c r="J28" s="80">
        <v>13258.9</v>
      </c>
      <c r="K28" s="80">
        <v>13881.9</v>
      </c>
      <c r="L28" s="80">
        <v>14510.4</v>
      </c>
      <c r="M28" s="84">
        <v>15173.2</v>
      </c>
    </row>
    <row r="29" spans="1:13" ht="15">
      <c r="A29" s="80" t="s">
        <v>148</v>
      </c>
      <c r="B29" s="80">
        <v>7467.7</v>
      </c>
      <c r="C29" s="80">
        <v>7746</v>
      </c>
      <c r="D29" s="80">
        <v>8101.8</v>
      </c>
      <c r="E29" s="80">
        <v>8507.3</v>
      </c>
      <c r="F29" s="80">
        <v>8938.8</v>
      </c>
      <c r="G29" s="80">
        <v>9358.4</v>
      </c>
      <c r="H29" s="80">
        <v>9791.6</v>
      </c>
      <c r="I29" s="80">
        <v>10236.4</v>
      </c>
      <c r="J29" s="80">
        <v>10708.2</v>
      </c>
      <c r="K29" s="80">
        <v>11210.4</v>
      </c>
      <c r="L29" s="80">
        <v>11712.8</v>
      </c>
      <c r="M29" s="84">
        <v>12233.5</v>
      </c>
    </row>
    <row r="30" spans="1:13" ht="15">
      <c r="A30" s="80" t="s">
        <v>231</v>
      </c>
      <c r="B30" s="80">
        <v>1672.4</v>
      </c>
      <c r="C30" s="80">
        <v>1796</v>
      </c>
      <c r="D30" s="80">
        <v>1858.2</v>
      </c>
      <c r="E30" s="80">
        <v>1861.2</v>
      </c>
      <c r="F30" s="80">
        <v>1832.6</v>
      </c>
      <c r="G30" s="80">
        <v>1800.9</v>
      </c>
      <c r="H30" s="80">
        <v>1763.4</v>
      </c>
      <c r="I30" s="80">
        <v>1761.2</v>
      </c>
      <c r="J30" s="80">
        <v>1765</v>
      </c>
      <c r="K30" s="80">
        <v>1779.4</v>
      </c>
      <c r="L30" s="80">
        <v>1825.4</v>
      </c>
      <c r="M30" s="84">
        <v>1865.1</v>
      </c>
    </row>
    <row r="31" spans="1:13" ht="1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4"/>
    </row>
    <row r="32" spans="1:13" ht="15">
      <c r="A32" s="80" t="s">
        <v>254</v>
      </c>
      <c r="B32" s="84">
        <v>0.03</v>
      </c>
      <c r="C32" s="84">
        <v>0.36</v>
      </c>
      <c r="D32" s="84">
        <v>1.55</v>
      </c>
      <c r="E32" s="84">
        <v>2.45</v>
      </c>
      <c r="F32" s="84">
        <v>2.89</v>
      </c>
      <c r="G32" s="84">
        <v>3.17</v>
      </c>
      <c r="H32" s="84">
        <v>3.32</v>
      </c>
      <c r="I32" s="84">
        <v>3.4</v>
      </c>
      <c r="J32" s="84">
        <v>3.44</v>
      </c>
      <c r="K32" s="84">
        <v>3.46</v>
      </c>
      <c r="L32" s="84">
        <v>3.48</v>
      </c>
      <c r="M32" s="84">
        <v>3.48</v>
      </c>
    </row>
    <row r="33" spans="1:13" ht="15">
      <c r="A33" s="80" t="s">
        <v>151</v>
      </c>
      <c r="B33" s="84">
        <v>2.55</v>
      </c>
      <c r="C33" s="84">
        <v>2.78</v>
      </c>
      <c r="D33" s="84">
        <v>3.31</v>
      </c>
      <c r="E33" s="84">
        <v>3.7</v>
      </c>
      <c r="F33" s="84">
        <v>4</v>
      </c>
      <c r="G33" s="84">
        <v>4.26</v>
      </c>
      <c r="H33" s="84">
        <v>4.46</v>
      </c>
      <c r="I33" s="84">
        <v>4.49</v>
      </c>
      <c r="J33" s="84">
        <v>4.5</v>
      </c>
      <c r="K33" s="84">
        <v>4.5</v>
      </c>
      <c r="L33" s="84">
        <v>4.5</v>
      </c>
      <c r="M33" s="84">
        <v>4.5</v>
      </c>
    </row>
    <row r="34" spans="1:12" ht="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">
      <c r="A35" s="80" t="s">
        <v>241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3359375" style="0" bestFit="1" customWidth="1"/>
  </cols>
  <sheetData>
    <row r="1" ht="15">
      <c r="A1" s="82" t="s">
        <v>256</v>
      </c>
    </row>
    <row r="2" ht="15">
      <c r="A2" s="80"/>
    </row>
    <row r="3" spans="1:13" ht="15">
      <c r="A3" s="80" t="s">
        <v>61</v>
      </c>
      <c r="B3" s="81">
        <v>2015</v>
      </c>
      <c r="C3" s="81">
        <v>2016</v>
      </c>
      <c r="D3" s="81">
        <v>2017</v>
      </c>
      <c r="E3" s="81">
        <v>2018</v>
      </c>
      <c r="F3" s="81">
        <v>2019</v>
      </c>
      <c r="G3" s="81">
        <v>2020</v>
      </c>
      <c r="H3" s="81">
        <v>2021</v>
      </c>
      <c r="I3" s="81">
        <v>2022</v>
      </c>
      <c r="J3" s="81">
        <v>2023</v>
      </c>
      <c r="K3" s="81">
        <v>2024</v>
      </c>
      <c r="L3" s="81">
        <v>2025</v>
      </c>
      <c r="M3" s="81">
        <v>2026</v>
      </c>
    </row>
    <row r="4" ht="15">
      <c r="A4" s="80"/>
    </row>
    <row r="5" spans="1:13" ht="15">
      <c r="A5" s="80" t="s">
        <v>259</v>
      </c>
      <c r="B5" s="84">
        <v>17947.9</v>
      </c>
      <c r="C5" s="84">
        <v>18669.4</v>
      </c>
      <c r="D5" s="84">
        <v>19509.8</v>
      </c>
      <c r="E5" s="84">
        <v>20344.9</v>
      </c>
      <c r="F5" s="84">
        <v>21236.9</v>
      </c>
      <c r="G5" s="84">
        <v>22155.3</v>
      </c>
      <c r="H5" s="84">
        <v>23120.5</v>
      </c>
      <c r="I5" s="84">
        <v>24128.2</v>
      </c>
      <c r="J5" s="84">
        <v>25178.9</v>
      </c>
      <c r="K5" s="84">
        <v>26272.3</v>
      </c>
      <c r="L5" s="84">
        <v>27412.7</v>
      </c>
      <c r="M5" s="84">
        <v>28603</v>
      </c>
    </row>
    <row r="6" spans="1:13" ht="15">
      <c r="A6" s="80" t="s">
        <v>257</v>
      </c>
      <c r="B6" s="84">
        <v>18193.7</v>
      </c>
      <c r="C6" s="84">
        <v>18983.2</v>
      </c>
      <c r="D6" s="84">
        <v>19811.3</v>
      </c>
      <c r="E6" s="84">
        <v>20672.3</v>
      </c>
      <c r="F6" s="84">
        <v>21569.3</v>
      </c>
      <c r="G6" s="84">
        <v>22504.9</v>
      </c>
      <c r="H6" s="84">
        <v>23485.9</v>
      </c>
      <c r="I6" s="84">
        <v>24509.6</v>
      </c>
      <c r="J6" s="84">
        <v>25575.7</v>
      </c>
      <c r="K6" s="84">
        <v>26685.7</v>
      </c>
      <c r="L6" s="84">
        <v>27844.6</v>
      </c>
      <c r="M6" s="84">
        <v>29053</v>
      </c>
    </row>
    <row r="7" spans="1:13" ht="15">
      <c r="A7" s="80" t="s">
        <v>258</v>
      </c>
      <c r="B7" s="84">
        <v>3.5</v>
      </c>
      <c r="C7" s="84">
        <v>4</v>
      </c>
      <c r="D7" s="84">
        <v>4.5</v>
      </c>
      <c r="E7" s="84">
        <v>4.3</v>
      </c>
      <c r="F7" s="84">
        <v>4.4</v>
      </c>
      <c r="G7" s="84">
        <v>4.3</v>
      </c>
      <c r="H7" s="84">
        <v>4.4</v>
      </c>
      <c r="I7" s="84">
        <v>4.4</v>
      </c>
      <c r="J7" s="84">
        <v>4.4</v>
      </c>
      <c r="K7" s="84">
        <v>4.3</v>
      </c>
      <c r="L7" s="84">
        <v>4.3</v>
      </c>
      <c r="M7" s="84">
        <v>4.3</v>
      </c>
    </row>
    <row r="8" spans="1:13" ht="15">
      <c r="A8" s="80" t="s">
        <v>260</v>
      </c>
      <c r="B8" s="84">
        <v>3.3</v>
      </c>
      <c r="C8" s="84">
        <v>4.3</v>
      </c>
      <c r="D8" s="84">
        <v>4.4</v>
      </c>
      <c r="E8" s="84">
        <v>4.3</v>
      </c>
      <c r="F8" s="84">
        <v>4.3</v>
      </c>
      <c r="G8" s="84">
        <v>4.3</v>
      </c>
      <c r="H8" s="84">
        <v>4.4</v>
      </c>
      <c r="I8" s="84">
        <v>4.4</v>
      </c>
      <c r="J8" s="84">
        <v>4.3</v>
      </c>
      <c r="K8" s="84">
        <v>4.3</v>
      </c>
      <c r="L8" s="84">
        <v>4.3</v>
      </c>
      <c r="M8" s="84">
        <v>4.3</v>
      </c>
    </row>
    <row r="9" spans="1:13" ht="15">
      <c r="A9" s="8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">
      <c r="A10" s="80" t="s">
        <v>261</v>
      </c>
      <c r="B10" s="84">
        <v>16351.2</v>
      </c>
      <c r="C10" s="84">
        <v>16777.3</v>
      </c>
      <c r="D10" s="84">
        <v>17209.2</v>
      </c>
      <c r="E10" s="84">
        <v>17628.6</v>
      </c>
      <c r="F10" s="84">
        <v>18040.7</v>
      </c>
      <c r="G10" s="84">
        <v>18455.6</v>
      </c>
      <c r="H10" s="84">
        <v>18880.1</v>
      </c>
      <c r="I10" s="84">
        <v>19314.3</v>
      </c>
      <c r="J10" s="84">
        <v>19758.6</v>
      </c>
      <c r="K10" s="84">
        <v>20213</v>
      </c>
      <c r="L10" s="84">
        <v>20677.9</v>
      </c>
      <c r="M10" s="84">
        <v>21153.5</v>
      </c>
    </row>
    <row r="11" spans="1:13" ht="15">
      <c r="A11" s="80" t="s">
        <v>262</v>
      </c>
      <c r="B11" s="84">
        <v>16499.7</v>
      </c>
      <c r="C11" s="84">
        <v>16945.2</v>
      </c>
      <c r="D11" s="84">
        <v>17368.9</v>
      </c>
      <c r="E11" s="84">
        <v>17785.7</v>
      </c>
      <c r="F11" s="84">
        <v>18194.8</v>
      </c>
      <c r="G11" s="84">
        <v>18613.3</v>
      </c>
      <c r="H11" s="84">
        <v>19041.4</v>
      </c>
      <c r="I11" s="84">
        <v>19479.3</v>
      </c>
      <c r="J11" s="84">
        <v>19927.4</v>
      </c>
      <c r="K11" s="84">
        <v>20385.7</v>
      </c>
      <c r="L11" s="84">
        <v>20854.5</v>
      </c>
      <c r="M11" s="84">
        <v>21334.2</v>
      </c>
    </row>
    <row r="12" spans="1:13" ht="15">
      <c r="A12" s="80" t="s">
        <v>258</v>
      </c>
      <c r="B12" s="84">
        <v>2.4</v>
      </c>
      <c r="C12" s="84">
        <v>2.6</v>
      </c>
      <c r="D12" s="84">
        <v>2.6</v>
      </c>
      <c r="E12" s="84">
        <v>2.4</v>
      </c>
      <c r="F12" s="84">
        <v>2.3</v>
      </c>
      <c r="G12" s="84">
        <v>2.3</v>
      </c>
      <c r="H12" s="84">
        <v>2.3</v>
      </c>
      <c r="I12" s="84">
        <v>2.3</v>
      </c>
      <c r="J12" s="84">
        <v>2.3</v>
      </c>
      <c r="K12" s="84">
        <v>2.3</v>
      </c>
      <c r="L12" s="84">
        <v>2.3</v>
      </c>
      <c r="M12" s="84">
        <v>23</v>
      </c>
    </row>
    <row r="13" spans="1:13" ht="15">
      <c r="A13" s="80" t="s">
        <v>263</v>
      </c>
      <c r="B13" s="84">
        <v>2.2</v>
      </c>
      <c r="C13" s="84">
        <v>2.7</v>
      </c>
      <c r="D13" s="84">
        <v>2.5</v>
      </c>
      <c r="E13" s="84">
        <v>2.4</v>
      </c>
      <c r="F13" s="84">
        <v>2.3</v>
      </c>
      <c r="G13" s="84">
        <v>2.3</v>
      </c>
      <c r="H13" s="84">
        <v>2.3</v>
      </c>
      <c r="I13" s="84">
        <v>2.3</v>
      </c>
      <c r="J13" s="84">
        <v>2.3</v>
      </c>
      <c r="K13" s="84">
        <v>2.3</v>
      </c>
      <c r="L13" s="84">
        <v>2.3</v>
      </c>
      <c r="M13" s="84">
        <v>2.3</v>
      </c>
    </row>
    <row r="14" spans="1:13" ht="15">
      <c r="A14" s="8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5">
      <c r="A15" s="80" t="s">
        <v>264</v>
      </c>
      <c r="B15" s="84">
        <v>109.8</v>
      </c>
      <c r="C15" s="84">
        <v>111.3</v>
      </c>
      <c r="D15" s="84">
        <v>113.4</v>
      </c>
      <c r="E15" s="84">
        <v>115.4</v>
      </c>
      <c r="F15" s="84">
        <v>117.7</v>
      </c>
      <c r="G15" s="84">
        <v>120</v>
      </c>
      <c r="H15" s="84">
        <v>122.5</v>
      </c>
      <c r="I15" s="84">
        <v>124.9</v>
      </c>
      <c r="J15" s="84">
        <v>127.4</v>
      </c>
      <c r="K15" s="84">
        <v>130</v>
      </c>
      <c r="L15" s="84">
        <v>132.6</v>
      </c>
      <c r="M15" s="84">
        <v>135.2</v>
      </c>
    </row>
    <row r="16" spans="1:13" ht="15">
      <c r="A16" s="80" t="s">
        <v>265</v>
      </c>
      <c r="B16" s="84">
        <v>110.3</v>
      </c>
      <c r="C16" s="84">
        <v>112</v>
      </c>
      <c r="D16" s="84">
        <v>114.1</v>
      </c>
      <c r="E16" s="84">
        <v>116.2</v>
      </c>
      <c r="F16" s="84">
        <v>118.6</v>
      </c>
      <c r="G16" s="84">
        <v>120.9</v>
      </c>
      <c r="H16" s="84">
        <v>123.3</v>
      </c>
      <c r="I16" s="84">
        <v>125.8</v>
      </c>
      <c r="J16" s="84">
        <v>128.4</v>
      </c>
      <c r="K16" s="84">
        <v>130.9</v>
      </c>
      <c r="L16" s="84">
        <v>133.5</v>
      </c>
      <c r="M16" s="84">
        <v>136.2</v>
      </c>
    </row>
    <row r="17" spans="1:13" ht="15">
      <c r="A17" s="80" t="s">
        <v>266</v>
      </c>
      <c r="B17" s="84">
        <v>1</v>
      </c>
      <c r="C17" s="84">
        <v>1.4</v>
      </c>
      <c r="D17" s="84">
        <v>1.9</v>
      </c>
      <c r="E17" s="84">
        <v>1.8</v>
      </c>
      <c r="F17" s="84">
        <v>2</v>
      </c>
      <c r="G17" s="84">
        <v>2</v>
      </c>
      <c r="H17" s="84">
        <v>2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</row>
    <row r="18" spans="1:13" ht="15">
      <c r="A18" s="80" t="s">
        <v>263</v>
      </c>
      <c r="B18" s="84">
        <v>1.1</v>
      </c>
      <c r="C18" s="84">
        <v>1.6</v>
      </c>
      <c r="D18" s="84">
        <v>1.8</v>
      </c>
      <c r="E18" s="84">
        <v>1.9</v>
      </c>
      <c r="F18" s="84">
        <v>2</v>
      </c>
      <c r="G18" s="84">
        <v>2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4">
        <v>2</v>
      </c>
    </row>
    <row r="19" spans="1:13" ht="15">
      <c r="A19" s="80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5">
      <c r="A20" s="80" t="s">
        <v>267</v>
      </c>
      <c r="B20" s="84">
        <v>237</v>
      </c>
      <c r="C20" s="84">
        <v>240.7</v>
      </c>
      <c r="D20" s="84">
        <v>245.9</v>
      </c>
      <c r="E20" s="84">
        <v>250.9</v>
      </c>
      <c r="F20" s="84">
        <v>256.6</v>
      </c>
      <c r="G20" s="84">
        <v>262.3</v>
      </c>
      <c r="H20" s="84">
        <v>268.3</v>
      </c>
      <c r="I20" s="84">
        <v>274.4</v>
      </c>
      <c r="J20" s="84">
        <v>280.6</v>
      </c>
      <c r="K20" s="84">
        <v>287</v>
      </c>
      <c r="L20" s="84">
        <v>293.4</v>
      </c>
      <c r="M20" s="84">
        <v>300.1</v>
      </c>
    </row>
    <row r="21" spans="1:13" ht="15">
      <c r="A21" s="80" t="s">
        <v>268</v>
      </c>
      <c r="B21" s="84">
        <v>238.2</v>
      </c>
      <c r="C21" s="84">
        <v>242.6</v>
      </c>
      <c r="D21" s="84">
        <v>247.7</v>
      </c>
      <c r="E21" s="84">
        <v>253</v>
      </c>
      <c r="F21" s="84">
        <v>258.7</v>
      </c>
      <c r="G21" s="84">
        <v>264.5</v>
      </c>
      <c r="H21" s="84">
        <v>270.6</v>
      </c>
      <c r="I21" s="84">
        <v>276.7</v>
      </c>
      <c r="J21" s="84">
        <v>283</v>
      </c>
      <c r="K21" s="84">
        <v>289.4</v>
      </c>
      <c r="L21" s="84">
        <v>295.9</v>
      </c>
      <c r="M21" s="84">
        <v>302.6</v>
      </c>
    </row>
    <row r="22" spans="1:13" ht="15">
      <c r="A22" s="80" t="s">
        <v>266</v>
      </c>
      <c r="B22" s="84">
        <v>0.1</v>
      </c>
      <c r="C22" s="84">
        <v>1.5</v>
      </c>
      <c r="D22" s="84">
        <v>2.1</v>
      </c>
      <c r="E22" s="84">
        <v>2.1</v>
      </c>
      <c r="F22" s="84">
        <v>2.3</v>
      </c>
      <c r="G22" s="84">
        <v>2.2</v>
      </c>
      <c r="H22" s="84">
        <v>2.3</v>
      </c>
      <c r="I22" s="84">
        <v>2.3</v>
      </c>
      <c r="J22" s="84">
        <v>2.3</v>
      </c>
      <c r="K22" s="84">
        <v>2.3</v>
      </c>
      <c r="L22" s="84">
        <v>2.3</v>
      </c>
      <c r="M22" s="84">
        <v>2.3</v>
      </c>
    </row>
    <row r="23" spans="1:13" ht="15">
      <c r="A23" s="80" t="s">
        <v>269</v>
      </c>
      <c r="B23" s="84">
        <v>0.5</v>
      </c>
      <c r="C23" s="84">
        <v>1.9</v>
      </c>
      <c r="D23" s="84">
        <v>2.1</v>
      </c>
      <c r="E23" s="84">
        <v>2.2</v>
      </c>
      <c r="F23" s="84">
        <v>2.3</v>
      </c>
      <c r="G23" s="84">
        <v>2.3</v>
      </c>
      <c r="H23" s="84">
        <v>2.3</v>
      </c>
      <c r="I23" s="84">
        <v>2.3</v>
      </c>
      <c r="J23" s="84">
        <v>2.3</v>
      </c>
      <c r="K23" s="84">
        <v>2.3</v>
      </c>
      <c r="L23" s="84">
        <v>2.3</v>
      </c>
      <c r="M23" s="84">
        <v>2.3</v>
      </c>
    </row>
    <row r="24" spans="1:13" ht="15">
      <c r="A24" s="8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">
      <c r="A25" s="80" t="s">
        <v>270</v>
      </c>
      <c r="B25" s="84">
        <v>5.3</v>
      </c>
      <c r="C25" s="84">
        <v>4.7</v>
      </c>
      <c r="D25" s="84">
        <v>4.5</v>
      </c>
      <c r="E25" s="84">
        <v>4.6</v>
      </c>
      <c r="F25" s="84">
        <v>4.6</v>
      </c>
      <c r="G25" s="84">
        <v>4.7</v>
      </c>
      <c r="H25" s="84">
        <v>4.7</v>
      </c>
      <c r="I25" s="84">
        <v>4.8</v>
      </c>
      <c r="J25" s="84">
        <v>4.9</v>
      </c>
      <c r="K25" s="84">
        <v>4.9</v>
      </c>
      <c r="L25" s="84">
        <v>4.9</v>
      </c>
      <c r="M25" s="84">
        <v>4.9</v>
      </c>
    </row>
    <row r="26" spans="1:13" ht="15">
      <c r="A26" s="80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5">
      <c r="A27" s="80" t="s">
        <v>271</v>
      </c>
      <c r="B27" s="84">
        <v>4215.7</v>
      </c>
      <c r="C27" s="84">
        <v>4281.9</v>
      </c>
      <c r="D27" s="84">
        <v>4459.2</v>
      </c>
      <c r="E27" s="84">
        <v>4638.1</v>
      </c>
      <c r="F27" s="84">
        <v>4924.8</v>
      </c>
      <c r="G27" s="84">
        <v>5209.4</v>
      </c>
      <c r="H27" s="84">
        <v>5497.6</v>
      </c>
      <c r="I27" s="84">
        <v>5766.9</v>
      </c>
      <c r="J27" s="84">
        <v>6035.1</v>
      </c>
      <c r="K27" s="84">
        <v>6286</v>
      </c>
      <c r="L27" s="84">
        <v>6523.7</v>
      </c>
      <c r="M27" s="84">
        <v>6758.7</v>
      </c>
    </row>
    <row r="28" spans="1:13" ht="15">
      <c r="A28" s="80" t="s">
        <v>272</v>
      </c>
      <c r="B28" s="84">
        <v>9606.1</v>
      </c>
      <c r="C28" s="84">
        <v>9986.5</v>
      </c>
      <c r="D28" s="84">
        <v>10369.2</v>
      </c>
      <c r="E28" s="84">
        <v>10793.5</v>
      </c>
      <c r="F28" s="84">
        <v>11260.6</v>
      </c>
      <c r="G28" s="84">
        <v>11774.8</v>
      </c>
      <c r="H28" s="84">
        <v>12321.9</v>
      </c>
      <c r="I28" s="84">
        <v>12896.6</v>
      </c>
      <c r="J28" s="84">
        <v>13496.2</v>
      </c>
      <c r="K28" s="84">
        <v>14135.2</v>
      </c>
      <c r="L28" s="84">
        <v>14780.3</v>
      </c>
      <c r="M28" s="84">
        <v>15476.9</v>
      </c>
    </row>
    <row r="29" spans="1:13" ht="15">
      <c r="A29" s="80" t="s">
        <v>273</v>
      </c>
      <c r="B29" s="84">
        <v>7776.9</v>
      </c>
      <c r="C29" s="84">
        <v>8078.4</v>
      </c>
      <c r="D29" s="84">
        <v>8400.2</v>
      </c>
      <c r="E29" s="84">
        <v>8753.4</v>
      </c>
      <c r="F29" s="84">
        <v>9132.2</v>
      </c>
      <c r="G29" s="84">
        <v>9548.7</v>
      </c>
      <c r="H29" s="84">
        <v>9982.8</v>
      </c>
      <c r="I29" s="84">
        <v>10444.4</v>
      </c>
      <c r="J29" s="84">
        <v>10925.6</v>
      </c>
      <c r="K29" s="84">
        <v>11438.3</v>
      </c>
      <c r="L29" s="84">
        <v>11963</v>
      </c>
      <c r="M29" s="84">
        <v>12530.6</v>
      </c>
    </row>
    <row r="30" spans="1:13" ht="15">
      <c r="A30" s="80" t="s">
        <v>274</v>
      </c>
      <c r="B30" s="84">
        <v>1638.2</v>
      </c>
      <c r="C30" s="84">
        <v>1635.9</v>
      </c>
      <c r="D30" s="84">
        <v>1746.1</v>
      </c>
      <c r="E30" s="84">
        <v>1858.1</v>
      </c>
      <c r="F30" s="84">
        <v>1934.8</v>
      </c>
      <c r="G30" s="84">
        <v>1987.7</v>
      </c>
      <c r="H30" s="84">
        <v>2048.4</v>
      </c>
      <c r="I30" s="84">
        <v>2104.6</v>
      </c>
      <c r="J30" s="84">
        <v>2167.8</v>
      </c>
      <c r="K30" s="84">
        <v>2226.5</v>
      </c>
      <c r="L30" s="84">
        <v>2304.8</v>
      </c>
      <c r="M30" s="84">
        <v>2403.8</v>
      </c>
    </row>
    <row r="31" spans="1:13" ht="15">
      <c r="A31" s="80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>
      <c r="A32" s="80" t="s">
        <v>275</v>
      </c>
      <c r="B32" s="84">
        <v>0</v>
      </c>
      <c r="C32" s="84">
        <v>0.7</v>
      </c>
      <c r="D32" s="84">
        <v>1.8</v>
      </c>
      <c r="E32" s="84">
        <v>2.6</v>
      </c>
      <c r="F32" s="84">
        <v>3.1</v>
      </c>
      <c r="G32" s="84">
        <v>3.3</v>
      </c>
      <c r="H32" s="84">
        <v>3.4</v>
      </c>
      <c r="I32" s="84">
        <v>3.4</v>
      </c>
      <c r="J32" s="84">
        <v>3.3</v>
      </c>
      <c r="K32" s="84">
        <v>3.3</v>
      </c>
      <c r="L32" s="84">
        <v>3.2</v>
      </c>
      <c r="M32" s="84">
        <v>3.2</v>
      </c>
    </row>
    <row r="33" spans="1:13" ht="15">
      <c r="A33" s="80" t="s">
        <v>276</v>
      </c>
      <c r="B33" s="84">
        <v>2.5</v>
      </c>
      <c r="C33" s="84">
        <v>2.1</v>
      </c>
      <c r="D33" s="84">
        <v>2.9</v>
      </c>
      <c r="E33" s="84">
        <v>3.5</v>
      </c>
      <c r="F33" s="84">
        <v>3.9</v>
      </c>
      <c r="G33" s="84">
        <v>4.1</v>
      </c>
      <c r="H33" s="84">
        <v>4.2</v>
      </c>
      <c r="I33" s="84">
        <v>4.2</v>
      </c>
      <c r="J33" s="84">
        <v>4.2</v>
      </c>
      <c r="K33" s="84">
        <v>4.2</v>
      </c>
      <c r="L33" s="84">
        <v>4.2</v>
      </c>
      <c r="M33" s="84">
        <v>4.2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47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1977</v>
      </c>
      <c r="C3" s="10">
        <v>1978</v>
      </c>
      <c r="D3" s="10">
        <v>1979</v>
      </c>
      <c r="E3" s="10">
        <v>1980</v>
      </c>
      <c r="F3" s="10">
        <v>1981</v>
      </c>
      <c r="G3" s="10">
        <v>1982</v>
      </c>
      <c r="H3" s="10">
        <v>1983</v>
      </c>
    </row>
    <row r="5" spans="1:8" ht="12.75">
      <c r="A5" s="5" t="s">
        <v>63</v>
      </c>
      <c r="B5" s="43">
        <v>1890</v>
      </c>
      <c r="C5" s="43">
        <v>2099</v>
      </c>
      <c r="D5" s="43">
        <v>2335</v>
      </c>
      <c r="E5" s="43">
        <v>2587</v>
      </c>
      <c r="F5" s="43">
        <v>2858</v>
      </c>
      <c r="G5" s="43">
        <v>3133</v>
      </c>
      <c r="H5" s="43">
        <v>3400</v>
      </c>
    </row>
    <row r="6" spans="1:8" ht="12.75">
      <c r="A6" s="5" t="s">
        <v>64</v>
      </c>
      <c r="B6" s="44">
        <v>10.8</v>
      </c>
      <c r="C6" s="44">
        <v>11</v>
      </c>
      <c r="D6" s="44">
        <v>11.2</v>
      </c>
      <c r="E6" s="44">
        <v>10.8</v>
      </c>
      <c r="F6" s="44">
        <v>10.5</v>
      </c>
      <c r="G6" s="44">
        <v>9.6</v>
      </c>
      <c r="H6" s="44">
        <v>8.5</v>
      </c>
    </row>
    <row r="7" spans="2:8" ht="12.75">
      <c r="B7" s="44"/>
      <c r="C7" s="44"/>
      <c r="D7" s="44"/>
      <c r="E7" s="44"/>
      <c r="F7" s="44"/>
      <c r="G7" s="44"/>
      <c r="H7" s="44"/>
    </row>
    <row r="8" spans="1:8" ht="12.75">
      <c r="A8" s="5" t="s">
        <v>65</v>
      </c>
      <c r="B8" s="43">
        <v>1337</v>
      </c>
      <c r="C8" s="43">
        <v>1400</v>
      </c>
      <c r="D8" s="43">
        <v>1467</v>
      </c>
      <c r="E8" s="43">
        <v>1537</v>
      </c>
      <c r="F8" s="43">
        <v>1614</v>
      </c>
      <c r="G8" s="43">
        <v>1690</v>
      </c>
      <c r="H8" s="43">
        <v>1761</v>
      </c>
    </row>
    <row r="9" spans="1:8" ht="12.75">
      <c r="A9" s="5" t="s">
        <v>66</v>
      </c>
      <c r="B9" s="44">
        <v>4.9</v>
      </c>
      <c r="C9" s="44">
        <v>4.7</v>
      </c>
      <c r="D9" s="44">
        <v>4.8</v>
      </c>
      <c r="E9" s="44">
        <v>4.8</v>
      </c>
      <c r="F9" s="44">
        <v>5</v>
      </c>
      <c r="G9" s="44">
        <v>4.7</v>
      </c>
      <c r="H9" s="44">
        <v>4.2</v>
      </c>
    </row>
    <row r="10" spans="2:8" ht="12.75">
      <c r="B10" s="44"/>
      <c r="C10" s="44"/>
      <c r="D10" s="44"/>
      <c r="E10" s="44"/>
      <c r="F10" s="44"/>
      <c r="G10" s="44"/>
      <c r="H10" s="44"/>
    </row>
    <row r="11" spans="1:8" ht="12.75">
      <c r="A11" s="7" t="s">
        <v>67</v>
      </c>
      <c r="B11" s="44">
        <v>141.3</v>
      </c>
      <c r="C11" s="44">
        <f aca="true" t="shared" si="0" ref="C11:H11">B11*(1+0.01*C12)</f>
        <v>149.9193</v>
      </c>
      <c r="D11" s="44">
        <f t="shared" si="0"/>
        <v>159.2142966</v>
      </c>
      <c r="E11" s="44">
        <f t="shared" si="0"/>
        <v>168.2895115062</v>
      </c>
      <c r="F11" s="44">
        <f t="shared" si="0"/>
        <v>177.0405661045224</v>
      </c>
      <c r="G11" s="44">
        <f t="shared" si="0"/>
        <v>185.36147271143494</v>
      </c>
      <c r="H11" s="44">
        <f t="shared" si="0"/>
        <v>193.1466545653152</v>
      </c>
    </row>
    <row r="12" spans="1:8" ht="12.75">
      <c r="A12" s="5" t="s">
        <v>68</v>
      </c>
      <c r="B12" s="44">
        <v>5.6</v>
      </c>
      <c r="C12" s="44">
        <v>6.1</v>
      </c>
      <c r="D12" s="44">
        <v>6.2</v>
      </c>
      <c r="E12" s="44">
        <v>5.7</v>
      </c>
      <c r="F12" s="44">
        <v>5.2</v>
      </c>
      <c r="G12" s="44">
        <v>4.7</v>
      </c>
      <c r="H12" s="44">
        <v>4.2</v>
      </c>
    </row>
    <row r="13" spans="2:8" ht="12.75">
      <c r="B13" s="44"/>
      <c r="C13" s="44"/>
      <c r="D13" s="44"/>
      <c r="E13" s="44"/>
      <c r="F13" s="44"/>
      <c r="G13" s="44"/>
      <c r="H13" s="44"/>
    </row>
    <row r="14" spans="1:8" ht="12.75">
      <c r="A14" s="7" t="s">
        <v>69</v>
      </c>
      <c r="B14" s="44">
        <v>181.5</v>
      </c>
      <c r="C14" s="44">
        <f aca="true" t="shared" si="1" ref="C14:H14">B14*(1+0.01*C15)</f>
        <v>192.2085</v>
      </c>
      <c r="D14" s="44">
        <f t="shared" si="1"/>
        <v>203.93321849999998</v>
      </c>
      <c r="E14" s="44">
        <f t="shared" si="1"/>
        <v>215.55741195449997</v>
      </c>
      <c r="F14" s="44">
        <f t="shared" si="1"/>
        <v>226.76639737613397</v>
      </c>
      <c r="G14" s="44">
        <f t="shared" si="1"/>
        <v>237.42441805281226</v>
      </c>
      <c r="H14" s="44">
        <f t="shared" si="1"/>
        <v>247.39624361103037</v>
      </c>
    </row>
    <row r="15" spans="1:8" ht="12.75">
      <c r="A15" s="5" t="s">
        <v>70</v>
      </c>
      <c r="B15" s="44">
        <v>6.5</v>
      </c>
      <c r="C15" s="44">
        <v>5.9</v>
      </c>
      <c r="D15" s="44">
        <v>6.1</v>
      </c>
      <c r="E15" s="44">
        <v>5.7</v>
      </c>
      <c r="F15" s="44">
        <v>5.2</v>
      </c>
      <c r="G15" s="44">
        <v>4.7</v>
      </c>
      <c r="H15" s="44">
        <v>4.2</v>
      </c>
    </row>
    <row r="16" spans="2:8" ht="12.75">
      <c r="B16" s="44"/>
      <c r="C16" s="44"/>
      <c r="D16" s="44"/>
      <c r="E16" s="44"/>
      <c r="F16" s="44"/>
      <c r="G16" s="44"/>
      <c r="H16" s="44"/>
    </row>
    <row r="17" spans="1:8" ht="12.75">
      <c r="A17" s="7" t="s">
        <v>147</v>
      </c>
      <c r="B17" s="44">
        <v>7</v>
      </c>
      <c r="C17" s="44">
        <v>6.3</v>
      </c>
      <c r="D17" s="44">
        <v>5.9</v>
      </c>
      <c r="E17" s="44">
        <v>5.4</v>
      </c>
      <c r="F17" s="44">
        <v>5</v>
      </c>
      <c r="G17" s="44">
        <v>4.5</v>
      </c>
      <c r="H17" s="44">
        <v>4.1</v>
      </c>
    </row>
    <row r="18" spans="2:8" ht="12.75">
      <c r="B18" s="44"/>
      <c r="C18" s="44"/>
      <c r="D18" s="44"/>
      <c r="E18" s="44"/>
      <c r="F18" s="44"/>
      <c r="G18" s="44"/>
      <c r="H18" s="44"/>
    </row>
    <row r="19" spans="1:8" ht="12.75">
      <c r="A19" s="2" t="s">
        <v>150</v>
      </c>
      <c r="B19" s="43">
        <v>1536</v>
      </c>
      <c r="C19" s="43">
        <v>1704</v>
      </c>
      <c r="D19" s="43">
        <v>1892</v>
      </c>
      <c r="E19" s="43">
        <v>2095</v>
      </c>
      <c r="F19" s="43">
        <v>2315</v>
      </c>
      <c r="G19" s="43">
        <v>2538</v>
      </c>
      <c r="H19" s="43">
        <v>2754</v>
      </c>
    </row>
    <row r="20" spans="1:8" ht="12.75">
      <c r="A20" s="2" t="s">
        <v>148</v>
      </c>
      <c r="B20" s="43">
        <v>989</v>
      </c>
      <c r="C20" s="43">
        <v>1099</v>
      </c>
      <c r="D20" s="43">
        <v>1219</v>
      </c>
      <c r="E20" s="43">
        <v>1363</v>
      </c>
      <c r="F20" s="43">
        <v>1521</v>
      </c>
      <c r="G20" s="43">
        <v>1670</v>
      </c>
      <c r="H20" s="43">
        <v>1812</v>
      </c>
    </row>
    <row r="21" spans="1:8" ht="12.75">
      <c r="A21" s="2" t="s">
        <v>149</v>
      </c>
      <c r="B21" s="43">
        <v>172</v>
      </c>
      <c r="C21" s="43">
        <v>192</v>
      </c>
      <c r="D21" s="43">
        <v>217</v>
      </c>
      <c r="E21" s="43">
        <v>245</v>
      </c>
      <c r="F21" s="43">
        <v>274</v>
      </c>
      <c r="G21" s="43">
        <v>301</v>
      </c>
      <c r="H21" s="43">
        <v>326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41" t="s">
        <v>153</v>
      </c>
      <c r="B23" s="44">
        <v>5.2</v>
      </c>
      <c r="C23" s="44">
        <v>6.1</v>
      </c>
      <c r="D23" s="44">
        <v>6.1</v>
      </c>
      <c r="E23" s="44">
        <v>6.1</v>
      </c>
      <c r="F23" s="44">
        <v>6.1</v>
      </c>
      <c r="G23" s="44">
        <v>5.8</v>
      </c>
      <c r="H23" s="44">
        <v>5.3</v>
      </c>
    </row>
    <row r="24" spans="2:8" ht="12.75">
      <c r="B24" s="44"/>
      <c r="C24" s="44"/>
      <c r="D24" s="44"/>
      <c r="E24" s="44"/>
      <c r="F24" s="44"/>
      <c r="G24" s="44"/>
      <c r="H24" s="44"/>
    </row>
    <row r="25" spans="2:8" ht="12.75">
      <c r="B25" s="44"/>
      <c r="C25" s="44"/>
      <c r="D25" s="44"/>
      <c r="E25" s="44"/>
      <c r="F25" s="44"/>
      <c r="G25" s="44"/>
      <c r="H25" s="44"/>
    </row>
    <row r="26" spans="1:8" ht="12.75">
      <c r="A26" s="12"/>
      <c r="B26" s="44"/>
      <c r="C26" s="44"/>
      <c r="D26" s="44"/>
      <c r="E26" s="44"/>
      <c r="F26" s="44"/>
      <c r="G26" s="44"/>
      <c r="H26" s="44"/>
    </row>
    <row r="27" spans="2:8" ht="12.75">
      <c r="B27" s="45"/>
      <c r="C27" s="44"/>
      <c r="D27" s="44"/>
      <c r="E27" s="44"/>
      <c r="F27" s="44"/>
      <c r="G27" s="44"/>
      <c r="H27" s="44"/>
    </row>
    <row r="28" spans="2:8" ht="12.75">
      <c r="B28" s="45"/>
      <c r="C28" s="44"/>
      <c r="D28" s="44"/>
      <c r="E28" s="44"/>
      <c r="F28" s="44"/>
      <c r="G28" s="44"/>
      <c r="H28" s="44"/>
    </row>
    <row r="29" spans="2:8" ht="12.75">
      <c r="B29" s="45"/>
      <c r="C29" s="44"/>
      <c r="D29" s="44"/>
      <c r="E29" s="44"/>
      <c r="F29" s="44"/>
      <c r="G29" s="44"/>
      <c r="H29" s="44"/>
    </row>
    <row r="30" spans="2:8" ht="12.75">
      <c r="B30" s="45"/>
      <c r="C30" s="44"/>
      <c r="D30" s="44"/>
      <c r="E30" s="44"/>
      <c r="F30" s="44"/>
      <c r="G30" s="44"/>
      <c r="H30" s="44"/>
    </row>
    <row r="31" spans="2:8" ht="12.75">
      <c r="B31" s="45"/>
      <c r="C31" s="44"/>
      <c r="D31" s="44"/>
      <c r="E31" s="44"/>
      <c r="F31" s="44"/>
      <c r="G31" s="44"/>
      <c r="H31" s="44"/>
    </row>
    <row r="32" spans="2:8" ht="12.75">
      <c r="B32" s="45"/>
      <c r="C32" s="44"/>
      <c r="D32" s="44"/>
      <c r="E32" s="44"/>
      <c r="F32" s="44"/>
      <c r="G32" s="44"/>
      <c r="H32" s="44"/>
    </row>
    <row r="33" spans="1:8" ht="12.75">
      <c r="A33" s="8"/>
      <c r="B33" s="45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2:8" ht="12.75"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4"/>
      <c r="C38" s="44"/>
      <c r="D38" s="44"/>
      <c r="E38" s="44"/>
      <c r="F38" s="44"/>
      <c r="G38" s="44"/>
      <c r="H38" s="44"/>
    </row>
    <row r="39" spans="2:8" ht="12.75">
      <c r="B39" s="44"/>
      <c r="C39" s="44"/>
      <c r="D39" s="44"/>
      <c r="E39" s="44"/>
      <c r="F39" s="44"/>
      <c r="G39" s="44"/>
      <c r="H39" s="44"/>
    </row>
    <row r="40" spans="2:8" ht="12.75">
      <c r="B40" s="44"/>
      <c r="C40" s="44"/>
      <c r="D40" s="44"/>
      <c r="E40" s="44"/>
      <c r="F40" s="44"/>
      <c r="G40" s="44"/>
      <c r="H40" s="44"/>
    </row>
    <row r="41" spans="2:8" ht="12.75">
      <c r="B41" s="44"/>
      <c r="C41" s="44"/>
      <c r="D41" s="44"/>
      <c r="E41" s="44"/>
      <c r="F41" s="44"/>
      <c r="G41" s="44"/>
      <c r="H41" s="44"/>
    </row>
    <row r="42" spans="2:8" ht="12.75">
      <c r="B42" s="44"/>
      <c r="C42" s="44"/>
      <c r="D42" s="44"/>
      <c r="E42" s="44"/>
      <c r="F42" s="44"/>
      <c r="G42" s="44"/>
      <c r="H42" s="44"/>
    </row>
    <row r="43" spans="2:8" ht="12.75">
      <c r="B43" s="44"/>
      <c r="C43" s="44"/>
      <c r="D43" s="44"/>
      <c r="E43" s="44"/>
      <c r="F43" s="44"/>
      <c r="G43" s="44"/>
      <c r="H43" s="44"/>
    </row>
    <row r="44" spans="2:8" ht="12.75">
      <c r="B44" s="44"/>
      <c r="C44" s="44"/>
      <c r="D44" s="44"/>
      <c r="E44" s="44"/>
      <c r="F44" s="44"/>
      <c r="G44" s="44"/>
      <c r="H44" s="44"/>
    </row>
    <row r="45" spans="2:8" ht="12.75">
      <c r="B45" s="44"/>
      <c r="C45" s="44"/>
      <c r="D45" s="44"/>
      <c r="E45" s="44"/>
      <c r="F45" s="44"/>
      <c r="G45" s="44"/>
      <c r="H45" s="44"/>
    </row>
    <row r="46" spans="2:8" ht="12.75">
      <c r="B46" s="44"/>
      <c r="C46" s="44"/>
      <c r="D46" s="44"/>
      <c r="E46" s="44"/>
      <c r="F46" s="44"/>
      <c r="G46" s="44"/>
      <c r="H46" s="44"/>
    </row>
    <row r="47" spans="2:8" ht="12.75">
      <c r="B47" s="44"/>
      <c r="C47" s="44"/>
      <c r="D47" s="44"/>
      <c r="E47" s="44"/>
      <c r="F47" s="44"/>
      <c r="G47" s="44"/>
      <c r="H47" s="44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72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74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1978</v>
      </c>
      <c r="C3" s="10">
        <v>1979</v>
      </c>
      <c r="D3" s="10">
        <v>1980</v>
      </c>
      <c r="E3" s="10">
        <v>1981</v>
      </c>
      <c r="F3" s="10">
        <v>1982</v>
      </c>
      <c r="G3" s="10">
        <v>1983</v>
      </c>
      <c r="H3" s="10">
        <v>1984</v>
      </c>
    </row>
    <row r="5" spans="1:8" ht="12.75">
      <c r="A5" s="5" t="s">
        <v>63</v>
      </c>
      <c r="B5" s="43">
        <v>2106</v>
      </c>
      <c r="C5" s="43">
        <v>2343</v>
      </c>
      <c r="D5" s="43">
        <v>2565</v>
      </c>
      <c r="E5" s="43">
        <v>2825</v>
      </c>
      <c r="F5" s="43">
        <v>3090</v>
      </c>
      <c r="G5" s="43">
        <v>3336</v>
      </c>
      <c r="H5" s="43">
        <v>3546</v>
      </c>
    </row>
    <row r="6" spans="1:8" ht="12.75">
      <c r="A6" s="5" t="s">
        <v>64</v>
      </c>
      <c r="B6" s="44">
        <v>11.6</v>
      </c>
      <c r="C6" s="44">
        <v>11.3</v>
      </c>
      <c r="D6" s="44">
        <v>9.5</v>
      </c>
      <c r="E6" s="44">
        <v>10.1</v>
      </c>
      <c r="F6" s="44">
        <v>9.4</v>
      </c>
      <c r="G6" s="44">
        <v>7.9</v>
      </c>
      <c r="H6" s="44">
        <v>6.3</v>
      </c>
    </row>
    <row r="7" spans="1:8" ht="12.75">
      <c r="A7" s="2" t="s">
        <v>81</v>
      </c>
      <c r="B7" s="44">
        <v>12.7</v>
      </c>
      <c r="C7" s="44">
        <v>9.8</v>
      </c>
      <c r="D7" s="44">
        <v>9.8</v>
      </c>
      <c r="E7" s="44">
        <v>10</v>
      </c>
      <c r="F7" s="44">
        <v>8.9</v>
      </c>
      <c r="G7" s="44">
        <v>7.4</v>
      </c>
      <c r="H7" s="44">
        <v>5.8</v>
      </c>
    </row>
    <row r="8" spans="2:8" ht="12.75">
      <c r="B8" s="44"/>
      <c r="C8" s="44"/>
      <c r="D8" s="44"/>
      <c r="E8" s="44"/>
      <c r="F8" s="44"/>
      <c r="G8" s="44"/>
      <c r="H8" s="44"/>
    </row>
    <row r="9" spans="1:8" ht="12.75">
      <c r="A9" s="5" t="s">
        <v>65</v>
      </c>
      <c r="B9" s="43">
        <v>1384</v>
      </c>
      <c r="C9" s="43">
        <v>1430</v>
      </c>
      <c r="D9" s="43">
        <v>1466</v>
      </c>
      <c r="E9" s="43">
        <v>1528</v>
      </c>
      <c r="F9" s="43">
        <v>1599</v>
      </c>
      <c r="G9" s="43">
        <v>1669</v>
      </c>
      <c r="H9" s="43">
        <v>1727</v>
      </c>
    </row>
    <row r="10" spans="1:8" ht="12.75">
      <c r="A10" s="5" t="s">
        <v>66</v>
      </c>
      <c r="B10" s="44">
        <v>3.9</v>
      </c>
      <c r="C10" s="44">
        <v>3.3</v>
      </c>
      <c r="D10" s="44">
        <v>2.5</v>
      </c>
      <c r="E10" s="44">
        <v>4.2</v>
      </c>
      <c r="F10" s="44">
        <v>4.7</v>
      </c>
      <c r="G10" s="44">
        <v>4.4</v>
      </c>
      <c r="H10" s="44">
        <v>3.4</v>
      </c>
    </row>
    <row r="11" spans="1:8" ht="12.75">
      <c r="A11" s="2" t="s">
        <v>81</v>
      </c>
      <c r="B11" s="44">
        <v>4</v>
      </c>
      <c r="C11" s="44">
        <v>2.2</v>
      </c>
      <c r="D11" s="44">
        <v>3.2</v>
      </c>
      <c r="E11" s="44">
        <v>4.6</v>
      </c>
      <c r="F11" s="44">
        <v>4.6</v>
      </c>
      <c r="G11" s="44">
        <v>4.2</v>
      </c>
      <c r="H11" s="44">
        <v>3</v>
      </c>
    </row>
    <row r="12" spans="2:8" ht="12.75">
      <c r="B12" s="44"/>
      <c r="C12" s="44"/>
      <c r="D12" s="44"/>
      <c r="E12" s="44"/>
      <c r="F12" s="44"/>
      <c r="G12" s="44"/>
      <c r="H12" s="44"/>
    </row>
    <row r="13" spans="1:8" ht="12.75">
      <c r="A13" s="7" t="s">
        <v>67</v>
      </c>
      <c r="B13" s="44">
        <v>152.1</v>
      </c>
      <c r="C13" s="44">
        <v>163.9</v>
      </c>
      <c r="D13" s="44">
        <v>175</v>
      </c>
      <c r="E13" s="44">
        <v>184.9</v>
      </c>
      <c r="F13" s="44">
        <v>193.2</v>
      </c>
      <c r="G13" s="44">
        <v>199.8</v>
      </c>
      <c r="H13" s="44">
        <v>205.3</v>
      </c>
    </row>
    <row r="14" spans="1:8" ht="12.75">
      <c r="A14" s="5" t="s">
        <v>68</v>
      </c>
      <c r="B14" s="44">
        <v>7.4</v>
      </c>
      <c r="C14" s="44">
        <v>7.7</v>
      </c>
      <c r="D14" s="44">
        <v>6.8</v>
      </c>
      <c r="E14" s="44">
        <v>5.7</v>
      </c>
      <c r="F14" s="44">
        <v>4.5</v>
      </c>
      <c r="G14" s="44">
        <v>3.4</v>
      </c>
      <c r="H14" s="44">
        <v>2.8</v>
      </c>
    </row>
    <row r="15" spans="1:8" ht="12.75">
      <c r="A15" s="2" t="s">
        <v>81</v>
      </c>
      <c r="B15" s="44">
        <v>8.4</v>
      </c>
      <c r="C15" s="44">
        <v>7.4</v>
      </c>
      <c r="D15" s="44">
        <v>6.4</v>
      </c>
      <c r="E15" s="44">
        <v>5.2</v>
      </c>
      <c r="F15" s="44">
        <v>4.1</v>
      </c>
      <c r="G15" s="44">
        <v>3</v>
      </c>
      <c r="H15" s="44">
        <v>2.7</v>
      </c>
    </row>
    <row r="16" spans="2:8" ht="12.75">
      <c r="B16" s="44"/>
      <c r="C16" s="44"/>
      <c r="D16" s="44"/>
      <c r="E16" s="44"/>
      <c r="F16" s="44"/>
      <c r="G16" s="44"/>
      <c r="H16" s="44"/>
    </row>
    <row r="17" spans="1:8" ht="12.75">
      <c r="A17" s="7" t="s">
        <v>69</v>
      </c>
      <c r="B17" s="44">
        <v>195.4</v>
      </c>
      <c r="C17" s="44">
        <v>211.4</v>
      </c>
      <c r="D17" s="44">
        <v>225.5</v>
      </c>
      <c r="E17" s="44">
        <v>238.4</v>
      </c>
      <c r="F17" s="44">
        <v>249.1</v>
      </c>
      <c r="G17" s="44">
        <v>257.6</v>
      </c>
      <c r="H17" s="44">
        <v>264.7</v>
      </c>
    </row>
    <row r="18" spans="1:8" ht="12.75">
      <c r="A18" s="5" t="s">
        <v>70</v>
      </c>
      <c r="B18" s="44">
        <v>7.6</v>
      </c>
      <c r="C18" s="44">
        <v>8.2</v>
      </c>
      <c r="D18" s="44">
        <v>6.7</v>
      </c>
      <c r="E18" s="44">
        <v>5.7</v>
      </c>
      <c r="F18" s="44">
        <v>4.5</v>
      </c>
      <c r="G18" s="44">
        <v>3.4</v>
      </c>
      <c r="H18" s="44">
        <v>2.8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147</v>
      </c>
      <c r="B20" s="44">
        <v>6</v>
      </c>
      <c r="C20" s="44">
        <v>6</v>
      </c>
      <c r="D20" s="44">
        <v>6.2</v>
      </c>
      <c r="E20" s="44">
        <v>5.7</v>
      </c>
      <c r="F20" s="44">
        <v>4.9</v>
      </c>
      <c r="G20" s="44">
        <v>4.2</v>
      </c>
      <c r="H20" s="44">
        <v>4</v>
      </c>
    </row>
    <row r="21" spans="2:8" ht="12.75">
      <c r="B21" s="44"/>
      <c r="C21" s="44"/>
      <c r="D21" s="44"/>
      <c r="E21" s="44"/>
      <c r="F21" s="44"/>
      <c r="G21" s="44"/>
      <c r="H21" s="44"/>
    </row>
    <row r="22" spans="1:8" ht="12.75">
      <c r="A22" s="2" t="s">
        <v>150</v>
      </c>
      <c r="B22" s="43">
        <v>1707</v>
      </c>
      <c r="C22" s="43">
        <v>1894</v>
      </c>
      <c r="D22" s="43">
        <v>2078</v>
      </c>
      <c r="E22" s="43">
        <v>2288</v>
      </c>
      <c r="F22" s="43">
        <v>2503</v>
      </c>
      <c r="G22" s="43">
        <v>2702</v>
      </c>
      <c r="H22" s="43">
        <v>2872</v>
      </c>
    </row>
    <row r="23" spans="1:8" ht="12.75">
      <c r="A23" s="2" t="s">
        <v>148</v>
      </c>
      <c r="B23" s="43">
        <v>1101</v>
      </c>
      <c r="C23" s="43">
        <v>1217</v>
      </c>
      <c r="D23" s="43">
        <v>1335</v>
      </c>
      <c r="E23" s="43">
        <v>1469</v>
      </c>
      <c r="F23" s="43">
        <v>1607</v>
      </c>
      <c r="G23" s="43">
        <v>1734</v>
      </c>
      <c r="H23" s="43">
        <v>1844</v>
      </c>
    </row>
    <row r="24" spans="1:8" ht="12.75">
      <c r="A24" s="2" t="s">
        <v>149</v>
      </c>
      <c r="B24" s="43">
        <v>202</v>
      </c>
      <c r="C24" s="43">
        <v>227</v>
      </c>
      <c r="D24" s="43">
        <v>237</v>
      </c>
      <c r="E24" s="43">
        <v>264</v>
      </c>
      <c r="F24" s="43">
        <v>293</v>
      </c>
      <c r="G24" s="43">
        <v>317</v>
      </c>
      <c r="H24" s="43">
        <v>337</v>
      </c>
    </row>
    <row r="25" spans="2:8" ht="12.75">
      <c r="B25" s="44"/>
      <c r="C25" s="44"/>
      <c r="D25" s="44"/>
      <c r="E25" s="44"/>
      <c r="F25" s="44"/>
      <c r="G25" s="44"/>
      <c r="H25" s="44"/>
    </row>
    <row r="26" spans="1:8" ht="12.75">
      <c r="A26" s="41" t="s">
        <v>153</v>
      </c>
      <c r="B26" s="44">
        <v>7.2</v>
      </c>
      <c r="C26" s="44">
        <v>8.8</v>
      </c>
      <c r="D26" s="44">
        <v>7.6</v>
      </c>
      <c r="E26" s="44">
        <v>6.6</v>
      </c>
      <c r="F26" s="44">
        <v>5.4</v>
      </c>
      <c r="G26" s="44">
        <v>4.4</v>
      </c>
      <c r="H26" s="44">
        <v>3.7</v>
      </c>
    </row>
    <row r="27" spans="2:8" ht="12.75">
      <c r="B27" s="44"/>
      <c r="C27" s="44"/>
      <c r="D27" s="44"/>
      <c r="E27" s="44"/>
      <c r="F27" s="44"/>
      <c r="G27" s="44"/>
      <c r="H27" s="44"/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12"/>
      <c r="B29" s="44"/>
      <c r="C29" s="44"/>
      <c r="D29" s="44"/>
      <c r="E29" s="44"/>
      <c r="F29" s="44"/>
      <c r="G29" s="44"/>
      <c r="H29" s="44"/>
    </row>
    <row r="30" spans="2:8" ht="12.75">
      <c r="B30" s="45"/>
      <c r="C30" s="44"/>
      <c r="D30" s="44"/>
      <c r="E30" s="44"/>
      <c r="F30" s="44"/>
      <c r="G30" s="44"/>
      <c r="H30" s="44"/>
    </row>
    <row r="31" spans="2:8" ht="12.75">
      <c r="B31" s="45"/>
      <c r="C31" s="44"/>
      <c r="D31" s="44"/>
      <c r="E31" s="44"/>
      <c r="F31" s="44"/>
      <c r="G31" s="44"/>
      <c r="H31" s="44"/>
    </row>
    <row r="32" spans="2:8" ht="12.75">
      <c r="B32" s="45"/>
      <c r="C32" s="44"/>
      <c r="D32" s="44"/>
      <c r="E32" s="44"/>
      <c r="F32" s="44"/>
      <c r="G32" s="44"/>
      <c r="H32" s="44"/>
    </row>
    <row r="33" spans="2:8" ht="12.75">
      <c r="B33" s="45"/>
      <c r="C33" s="44"/>
      <c r="D33" s="44"/>
      <c r="E33" s="44"/>
      <c r="F33" s="44"/>
      <c r="G33" s="44"/>
      <c r="H33" s="44"/>
    </row>
    <row r="34" spans="2:8" ht="12.75">
      <c r="B34" s="45"/>
      <c r="C34" s="44"/>
      <c r="D34" s="44"/>
      <c r="E34" s="44"/>
      <c r="F34" s="44"/>
      <c r="G34" s="44"/>
      <c r="H34" s="44"/>
    </row>
    <row r="35" spans="2:8" ht="12.75">
      <c r="B35" s="45"/>
      <c r="C35" s="44"/>
      <c r="D35" s="44"/>
      <c r="E35" s="44"/>
      <c r="F35" s="44"/>
      <c r="G35" s="44"/>
      <c r="H35" s="44"/>
    </row>
    <row r="36" spans="1:8" ht="12.75">
      <c r="A36" s="8"/>
      <c r="B36" s="45"/>
      <c r="C36" s="44"/>
      <c r="D36" s="44"/>
      <c r="E36" s="44"/>
      <c r="F36" s="44"/>
      <c r="G36" s="44"/>
      <c r="H36" s="44"/>
    </row>
    <row r="37" spans="2:8" ht="12.75">
      <c r="B37" s="45"/>
      <c r="C37" s="44"/>
      <c r="D37" s="44"/>
      <c r="E37" s="44"/>
      <c r="F37" s="44"/>
      <c r="G37" s="44"/>
      <c r="H37" s="44"/>
    </row>
    <row r="38" spans="2:8" ht="12.75">
      <c r="B38" s="45"/>
      <c r="C38" s="44"/>
      <c r="D38" s="44"/>
      <c r="E38" s="44"/>
      <c r="F38" s="44"/>
      <c r="G38" s="44"/>
      <c r="H38" s="44"/>
    </row>
    <row r="39" spans="2:8" ht="12.75">
      <c r="B39" s="45"/>
      <c r="C39" s="44"/>
      <c r="D39" s="44"/>
      <c r="E39" s="44"/>
      <c r="F39" s="44"/>
      <c r="G39" s="44"/>
      <c r="H39" s="44"/>
    </row>
    <row r="40" spans="2:8" ht="12.75">
      <c r="B40" s="45"/>
      <c r="C40" s="44"/>
      <c r="D40" s="44"/>
      <c r="E40" s="44"/>
      <c r="F40" s="44"/>
      <c r="G40" s="44"/>
      <c r="H40" s="44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7"/>
      <c r="C42" s="7"/>
      <c r="D42" s="7"/>
      <c r="E42" s="7"/>
      <c r="F42" s="7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8"/>
      <c r="C45" s="8"/>
      <c r="D45" s="8"/>
      <c r="E45" s="8"/>
      <c r="F45" s="8"/>
      <c r="G45" s="8"/>
      <c r="H45" s="8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  <row r="70" spans="2:8" ht="12.75">
      <c r="B70" s="8"/>
      <c r="C70" s="8"/>
      <c r="D70" s="8"/>
      <c r="E70" s="8"/>
      <c r="F70" s="8"/>
      <c r="G70" s="8"/>
      <c r="H70" s="8"/>
    </row>
    <row r="71" spans="2:8" ht="12.75">
      <c r="B71" s="8"/>
      <c r="C71" s="8"/>
      <c r="D71" s="8"/>
      <c r="E71" s="8"/>
      <c r="F71" s="8"/>
      <c r="G71" s="8"/>
      <c r="H71" s="8"/>
    </row>
    <row r="72" spans="2:8" ht="12.75">
      <c r="B72" s="8"/>
      <c r="C72" s="8"/>
      <c r="D72" s="8"/>
      <c r="E72" s="8"/>
      <c r="F72" s="8"/>
      <c r="G72" s="8"/>
      <c r="H72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49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75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1979</v>
      </c>
      <c r="C3" s="10">
        <v>1980</v>
      </c>
      <c r="D3" s="10">
        <v>1981</v>
      </c>
      <c r="E3" s="10">
        <v>1982</v>
      </c>
      <c r="F3" s="10">
        <v>1983</v>
      </c>
      <c r="G3" s="10">
        <v>1984</v>
      </c>
      <c r="H3" s="10">
        <v>1985</v>
      </c>
    </row>
    <row r="5" spans="1:8" ht="12.75">
      <c r="A5" s="5" t="s">
        <v>63</v>
      </c>
      <c r="B5" s="43">
        <v>2369</v>
      </c>
      <c r="C5" s="43">
        <v>2567</v>
      </c>
      <c r="D5" s="43">
        <v>2842</v>
      </c>
      <c r="E5" s="43">
        <v>3206</v>
      </c>
      <c r="F5" s="43">
        <v>3619</v>
      </c>
      <c r="G5" s="43">
        <v>4052</v>
      </c>
      <c r="H5" s="43">
        <v>4498</v>
      </c>
    </row>
    <row r="6" spans="1:8" ht="12.75">
      <c r="A6" s="5" t="s">
        <v>64</v>
      </c>
      <c r="B6" s="44">
        <v>11.4</v>
      </c>
      <c r="C6" s="44">
        <v>8.3</v>
      </c>
      <c r="D6" s="44">
        <v>10.7</v>
      </c>
      <c r="E6" s="44">
        <v>12.8</v>
      </c>
      <c r="F6" s="44">
        <v>12.9</v>
      </c>
      <c r="G6" s="44">
        <v>12</v>
      </c>
      <c r="H6" s="44">
        <v>11</v>
      </c>
    </row>
    <row r="7" spans="2:8" ht="12.75">
      <c r="B7" s="44"/>
      <c r="C7" s="44"/>
      <c r="D7" s="44"/>
      <c r="E7" s="44"/>
      <c r="F7" s="44"/>
      <c r="G7" s="44"/>
      <c r="H7" s="44"/>
    </row>
    <row r="8" spans="1:8" ht="12.75">
      <c r="A8" s="5" t="s">
        <v>65</v>
      </c>
      <c r="B8" s="43">
        <v>1431</v>
      </c>
      <c r="C8" s="43">
        <v>1423</v>
      </c>
      <c r="D8" s="43">
        <v>1448</v>
      </c>
      <c r="E8" s="43">
        <v>1510</v>
      </c>
      <c r="F8" s="43">
        <v>1586</v>
      </c>
      <c r="G8" s="43">
        <v>1664</v>
      </c>
      <c r="H8" s="43">
        <v>1742</v>
      </c>
    </row>
    <row r="9" spans="1:8" ht="12.75">
      <c r="A9" s="5" t="s">
        <v>66</v>
      </c>
      <c r="B9" s="44">
        <v>2.3</v>
      </c>
      <c r="C9" s="44">
        <v>-0.6</v>
      </c>
      <c r="D9" s="44">
        <v>1.7</v>
      </c>
      <c r="E9" s="44">
        <v>4.3</v>
      </c>
      <c r="F9" s="44">
        <v>5</v>
      </c>
      <c r="G9" s="44">
        <v>4.9</v>
      </c>
      <c r="H9" s="44">
        <v>4.7</v>
      </c>
    </row>
    <row r="10" spans="2:8" ht="12.75">
      <c r="B10" s="44"/>
      <c r="C10" s="44"/>
      <c r="D10" s="44"/>
      <c r="E10" s="44"/>
      <c r="F10" s="44"/>
      <c r="G10" s="44"/>
      <c r="H10" s="44"/>
    </row>
    <row r="11" spans="1:8" ht="12.75">
      <c r="A11" s="7" t="s">
        <v>67</v>
      </c>
      <c r="B11" s="44">
        <v>165.5</v>
      </c>
      <c r="C11" s="44">
        <v>180.4</v>
      </c>
      <c r="D11" s="44">
        <v>196.3</v>
      </c>
      <c r="E11" s="44">
        <v>212.3</v>
      </c>
      <c r="F11" s="44">
        <v>228.1</v>
      </c>
      <c r="G11" s="44">
        <v>243.5</v>
      </c>
      <c r="H11" s="44">
        <v>258.3</v>
      </c>
    </row>
    <row r="12" spans="1:8" ht="12.75">
      <c r="A12" s="5" t="s">
        <v>68</v>
      </c>
      <c r="B12" s="44">
        <v>8.9</v>
      </c>
      <c r="C12" s="44">
        <v>8.9</v>
      </c>
      <c r="D12" s="44">
        <v>8.8</v>
      </c>
      <c r="E12" s="44">
        <v>8.2</v>
      </c>
      <c r="F12" s="44">
        <v>7.4</v>
      </c>
      <c r="G12" s="44">
        <v>6.8</v>
      </c>
      <c r="H12" s="44">
        <v>6.1</v>
      </c>
    </row>
    <row r="13" spans="2:8" ht="12.75">
      <c r="B13" s="44"/>
      <c r="C13" s="44"/>
      <c r="D13" s="44"/>
      <c r="E13" s="44"/>
      <c r="F13" s="44"/>
      <c r="G13" s="44"/>
      <c r="H13" s="44"/>
    </row>
    <row r="14" spans="1:8" ht="12.75">
      <c r="A14" s="7" t="s">
        <v>69</v>
      </c>
      <c r="B14" s="44">
        <v>217.6</v>
      </c>
      <c r="C14" s="44">
        <v>243.4</v>
      </c>
      <c r="D14" s="44">
        <v>265.8</v>
      </c>
      <c r="E14" s="44">
        <v>287.4</v>
      </c>
      <c r="F14" s="44">
        <v>308.8</v>
      </c>
      <c r="G14" s="44">
        <v>329.8</v>
      </c>
      <c r="H14" s="44">
        <v>349.7</v>
      </c>
    </row>
    <row r="15" spans="1:8" ht="12.75">
      <c r="A15" s="5" t="s">
        <v>70</v>
      </c>
      <c r="B15" s="44">
        <v>11.4</v>
      </c>
      <c r="C15" s="44">
        <v>11.8</v>
      </c>
      <c r="D15" s="44">
        <v>9.2</v>
      </c>
      <c r="E15" s="44">
        <v>8.2</v>
      </c>
      <c r="F15" s="44">
        <v>7.4</v>
      </c>
      <c r="G15" s="44">
        <v>6.8</v>
      </c>
      <c r="H15" s="44">
        <v>6.1</v>
      </c>
    </row>
    <row r="16" spans="2:8" ht="12.75">
      <c r="B16" s="44"/>
      <c r="C16" s="44"/>
      <c r="D16" s="44"/>
      <c r="E16" s="44"/>
      <c r="F16" s="44"/>
      <c r="G16" s="44"/>
      <c r="H16" s="44"/>
    </row>
    <row r="17" spans="1:8" ht="12.75">
      <c r="A17" s="7" t="s">
        <v>147</v>
      </c>
      <c r="B17" s="44">
        <v>5.8</v>
      </c>
      <c r="C17" s="44">
        <v>7</v>
      </c>
      <c r="D17" s="44">
        <v>7.4</v>
      </c>
      <c r="E17" s="44">
        <v>6.8</v>
      </c>
      <c r="F17" s="44">
        <v>5.9</v>
      </c>
      <c r="G17" s="44">
        <v>5.1</v>
      </c>
      <c r="H17" s="44">
        <v>4.3</v>
      </c>
    </row>
    <row r="18" spans="1:8" ht="12.75">
      <c r="A18" s="7"/>
      <c r="B18" s="44"/>
      <c r="C18" s="44"/>
      <c r="D18" s="44"/>
      <c r="E18" s="44"/>
      <c r="F18" s="44"/>
      <c r="G18" s="44"/>
      <c r="H18" s="44"/>
    </row>
    <row r="19" spans="1:8" ht="12.75">
      <c r="A19" s="2" t="s">
        <v>150</v>
      </c>
      <c r="B19" s="43">
        <v>1923</v>
      </c>
      <c r="C19" s="43">
        <v>2109</v>
      </c>
      <c r="D19" s="43">
        <v>2314</v>
      </c>
      <c r="E19" s="43">
        <v>2591</v>
      </c>
      <c r="F19" s="43">
        <v>2914</v>
      </c>
      <c r="G19" s="43">
        <v>3256</v>
      </c>
      <c r="H19" s="43">
        <v>3610</v>
      </c>
    </row>
    <row r="20" spans="1:8" ht="12.75">
      <c r="A20" s="2" t="s">
        <v>148</v>
      </c>
      <c r="B20" s="43">
        <v>1227</v>
      </c>
      <c r="C20" s="43">
        <v>1342</v>
      </c>
      <c r="D20" s="43">
        <v>1478</v>
      </c>
      <c r="E20" s="43">
        <v>1663</v>
      </c>
      <c r="F20" s="43">
        <v>1874</v>
      </c>
      <c r="G20" s="43">
        <v>2094</v>
      </c>
      <c r="H20" s="43">
        <v>2316</v>
      </c>
    </row>
    <row r="21" spans="1:8" ht="12.75">
      <c r="A21" s="2" t="s">
        <v>149</v>
      </c>
      <c r="B21" s="43">
        <v>238</v>
      </c>
      <c r="C21" s="43">
        <v>228</v>
      </c>
      <c r="D21" s="43">
        <v>242</v>
      </c>
      <c r="E21" s="43">
        <v>277</v>
      </c>
      <c r="F21" s="43">
        <v>324</v>
      </c>
      <c r="G21" s="43">
        <v>369</v>
      </c>
      <c r="H21" s="43">
        <v>415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41" t="s">
        <v>153</v>
      </c>
      <c r="B23" s="44">
        <v>10</v>
      </c>
      <c r="C23" s="44">
        <v>10.5</v>
      </c>
      <c r="D23" s="44">
        <v>9</v>
      </c>
      <c r="E23" s="44">
        <v>8.4</v>
      </c>
      <c r="F23" s="44">
        <v>7.7</v>
      </c>
      <c r="G23" s="44">
        <v>7</v>
      </c>
      <c r="H23" s="44">
        <v>6.3</v>
      </c>
    </row>
    <row r="24" spans="2:8" ht="12.75">
      <c r="B24" s="44"/>
      <c r="C24" s="44"/>
      <c r="D24" s="44"/>
      <c r="E24" s="44"/>
      <c r="F24" s="44"/>
      <c r="G24" s="44"/>
      <c r="H24" s="44"/>
    </row>
    <row r="25" spans="2:8" ht="12.75">
      <c r="B25" s="44"/>
      <c r="C25" s="44"/>
      <c r="D25" s="44"/>
      <c r="E25" s="44"/>
      <c r="F25" s="44"/>
      <c r="G25" s="44"/>
      <c r="H25" s="44"/>
    </row>
    <row r="26" spans="1:8" ht="12.75">
      <c r="A26" s="12"/>
      <c r="B26" s="44"/>
      <c r="C26" s="44"/>
      <c r="D26" s="44"/>
      <c r="E26" s="44"/>
      <c r="F26" s="44"/>
      <c r="G26" s="44"/>
      <c r="H26" s="44"/>
    </row>
    <row r="27" spans="2:9" ht="12.75">
      <c r="B27" s="45"/>
      <c r="C27" s="44"/>
      <c r="D27" s="44"/>
      <c r="E27" s="44"/>
      <c r="F27" s="44"/>
      <c r="G27" s="44"/>
      <c r="H27" s="44"/>
      <c r="I27" s="8"/>
    </row>
    <row r="28" spans="2:9" ht="12.75">
      <c r="B28" s="45"/>
      <c r="C28" s="44"/>
      <c r="D28" s="44"/>
      <c r="E28" s="44"/>
      <c r="F28" s="44"/>
      <c r="G28" s="44"/>
      <c r="H28" s="44"/>
      <c r="I28" s="8"/>
    </row>
    <row r="29" spans="2:9" ht="12.75">
      <c r="B29" s="45"/>
      <c r="C29" s="44"/>
      <c r="D29" s="44"/>
      <c r="E29" s="44"/>
      <c r="F29" s="44"/>
      <c r="G29" s="44"/>
      <c r="H29" s="44"/>
      <c r="I29" s="8"/>
    </row>
    <row r="30" spans="2:9" ht="12.75">
      <c r="B30" s="45"/>
      <c r="C30" s="44"/>
      <c r="D30" s="44"/>
      <c r="E30" s="44"/>
      <c r="F30" s="44"/>
      <c r="G30" s="44"/>
      <c r="H30" s="44"/>
      <c r="I30" s="8"/>
    </row>
    <row r="31" spans="2:9" ht="12.75">
      <c r="B31" s="45"/>
      <c r="C31" s="44"/>
      <c r="D31" s="44"/>
      <c r="E31" s="44"/>
      <c r="F31" s="44"/>
      <c r="G31" s="44"/>
      <c r="H31" s="44"/>
      <c r="I31" s="8"/>
    </row>
    <row r="32" spans="2:9" ht="12.75">
      <c r="B32" s="45"/>
      <c r="C32" s="44"/>
      <c r="D32" s="44"/>
      <c r="E32" s="44"/>
      <c r="F32" s="44"/>
      <c r="G32" s="44"/>
      <c r="H32" s="44"/>
      <c r="I32" s="8"/>
    </row>
    <row r="33" spans="1:9" ht="12.75">
      <c r="A33" s="8"/>
      <c r="B33" s="45"/>
      <c r="C33" s="44"/>
      <c r="D33" s="44"/>
      <c r="E33" s="44"/>
      <c r="F33" s="44"/>
      <c r="G33" s="44"/>
      <c r="H33" s="44"/>
      <c r="I33" s="8"/>
    </row>
    <row r="34" spans="2:9" ht="12.75">
      <c r="B34" s="45"/>
      <c r="C34" s="44"/>
      <c r="D34" s="44"/>
      <c r="E34" s="44"/>
      <c r="F34" s="44"/>
      <c r="G34" s="44"/>
      <c r="H34" s="44"/>
      <c r="I34" s="8"/>
    </row>
    <row r="35" spans="2:9" ht="12.75">
      <c r="B35" s="45"/>
      <c r="C35" s="44"/>
      <c r="D35" s="44"/>
      <c r="E35" s="44"/>
      <c r="F35" s="44"/>
      <c r="G35" s="44"/>
      <c r="H35" s="44"/>
      <c r="I35" s="8"/>
    </row>
    <row r="36" spans="2:9" ht="12.75">
      <c r="B36" s="45"/>
      <c r="C36" s="44"/>
      <c r="D36" s="44"/>
      <c r="E36" s="44"/>
      <c r="F36" s="44"/>
      <c r="G36" s="44"/>
      <c r="H36" s="44"/>
      <c r="I36" s="8"/>
    </row>
    <row r="37" spans="2:9" ht="12.75">
      <c r="B37" s="45"/>
      <c r="C37" s="44"/>
      <c r="D37" s="44"/>
      <c r="E37" s="44"/>
      <c r="F37" s="44"/>
      <c r="G37" s="44"/>
      <c r="H37" s="44"/>
      <c r="I37" s="8"/>
    </row>
    <row r="38" spans="2:8" ht="12.75">
      <c r="B38" s="44"/>
      <c r="C38" s="44"/>
      <c r="D38" s="44"/>
      <c r="E38" s="44"/>
      <c r="F38" s="44"/>
      <c r="G38" s="44"/>
      <c r="H38" s="44"/>
    </row>
    <row r="39" spans="2:8" ht="12.75">
      <c r="B39" s="44"/>
      <c r="C39" s="44"/>
      <c r="D39" s="44"/>
      <c r="E39" s="44"/>
      <c r="F39" s="44"/>
      <c r="G39" s="44"/>
      <c r="H39" s="44"/>
    </row>
    <row r="40" spans="2:8" ht="12.75">
      <c r="B40" s="44"/>
      <c r="C40" s="44"/>
      <c r="D40" s="44"/>
      <c r="E40" s="44"/>
      <c r="F40" s="44"/>
      <c r="G40" s="44"/>
      <c r="H40" s="44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8"/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2:8" ht="12.75">
      <c r="B44" s="8"/>
      <c r="C44" s="8"/>
      <c r="D44" s="8"/>
      <c r="E44" s="8"/>
      <c r="F44" s="8"/>
      <c r="G44" s="8"/>
      <c r="H44" s="8"/>
    </row>
    <row r="45" spans="2:8" ht="12.75">
      <c r="B45" s="8"/>
      <c r="C45" s="8"/>
      <c r="D45" s="8"/>
      <c r="E45" s="8"/>
      <c r="F45" s="8"/>
      <c r="G45" s="8"/>
      <c r="H45" s="8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39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31" customWidth="1"/>
    <col min="2" max="16384" width="9.77734375" style="31" customWidth="1"/>
  </cols>
  <sheetData>
    <row r="1" spans="1:8" ht="12.75">
      <c r="A1" s="30" t="s">
        <v>76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0" t="s">
        <v>61</v>
      </c>
      <c r="B3" s="32">
        <v>1980</v>
      </c>
      <c r="C3" s="32">
        <v>1981</v>
      </c>
      <c r="D3" s="32">
        <v>1982</v>
      </c>
      <c r="E3" s="32">
        <v>1983</v>
      </c>
      <c r="F3" s="32">
        <v>1984</v>
      </c>
      <c r="G3" s="32">
        <v>1985</v>
      </c>
      <c r="H3" s="32">
        <v>1986</v>
      </c>
    </row>
    <row r="5" spans="1:8" ht="12.75">
      <c r="A5" s="24" t="s">
        <v>63</v>
      </c>
      <c r="B5" s="48">
        <v>2627</v>
      </c>
      <c r="C5" s="48">
        <v>2928</v>
      </c>
      <c r="D5" s="48">
        <v>3312</v>
      </c>
      <c r="E5" s="48">
        <v>3718</v>
      </c>
      <c r="F5" s="48">
        <v>4156</v>
      </c>
      <c r="G5" s="48">
        <v>4611</v>
      </c>
      <c r="H5" s="48">
        <v>5081</v>
      </c>
    </row>
    <row r="6" spans="1:8" ht="12.75">
      <c r="A6" s="24" t="s">
        <v>64</v>
      </c>
      <c r="B6" s="46">
        <v>8.8</v>
      </c>
      <c r="C6" s="46">
        <v>11.4</v>
      </c>
      <c r="D6" s="46">
        <v>13.1</v>
      </c>
      <c r="E6" s="46">
        <v>12.3</v>
      </c>
      <c r="F6" s="46">
        <v>11.8</v>
      </c>
      <c r="G6" s="46">
        <v>11</v>
      </c>
      <c r="H6" s="46">
        <v>10.2</v>
      </c>
    </row>
    <row r="7" spans="2:8" ht="12.75">
      <c r="B7" s="46"/>
      <c r="C7" s="46"/>
      <c r="D7" s="46"/>
      <c r="E7" s="46"/>
      <c r="F7" s="46"/>
      <c r="G7" s="46"/>
      <c r="H7" s="46"/>
    </row>
    <row r="8" spans="1:8" ht="12.75">
      <c r="A8" s="24" t="s">
        <v>65</v>
      </c>
      <c r="B8" s="48">
        <v>1481</v>
      </c>
      <c r="C8" s="48">
        <v>1493</v>
      </c>
      <c r="D8" s="48">
        <v>1545</v>
      </c>
      <c r="E8" s="48">
        <v>1600</v>
      </c>
      <c r="F8" s="48">
        <v>1659</v>
      </c>
      <c r="G8" s="48">
        <v>1720</v>
      </c>
      <c r="H8" s="48">
        <v>1784</v>
      </c>
    </row>
    <row r="9" spans="1:8" ht="12.75">
      <c r="A9" s="24" t="s">
        <v>66</v>
      </c>
      <c r="B9" s="46">
        <v>-0.1</v>
      </c>
      <c r="C9" s="46">
        <v>0.9</v>
      </c>
      <c r="D9" s="46">
        <v>3.5</v>
      </c>
      <c r="E9" s="46">
        <v>3.5</v>
      </c>
      <c r="F9" s="46">
        <v>3.7</v>
      </c>
      <c r="G9" s="46">
        <v>3.7</v>
      </c>
      <c r="H9" s="46">
        <v>3.7</v>
      </c>
    </row>
    <row r="10" spans="2:8" ht="12.75">
      <c r="B10" s="46"/>
      <c r="C10" s="46"/>
      <c r="D10" s="46"/>
      <c r="E10" s="46"/>
      <c r="F10" s="46"/>
      <c r="G10" s="46"/>
      <c r="H10" s="46"/>
    </row>
    <row r="11" spans="1:8" ht="12.75">
      <c r="A11" s="22" t="s">
        <v>67</v>
      </c>
      <c r="B11" s="46">
        <v>177.4</v>
      </c>
      <c r="C11" s="46">
        <v>196</v>
      </c>
      <c r="D11" s="46">
        <v>214.3</v>
      </c>
      <c r="E11" s="46">
        <v>232.4</v>
      </c>
      <c r="F11" s="46">
        <v>250.5</v>
      </c>
      <c r="G11" s="46">
        <v>268</v>
      </c>
      <c r="H11" s="46">
        <v>284.8</v>
      </c>
    </row>
    <row r="12" spans="1:8" ht="12.75">
      <c r="A12" s="24" t="s">
        <v>68</v>
      </c>
      <c r="B12" s="46">
        <v>9</v>
      </c>
      <c r="C12" s="46">
        <v>10.5</v>
      </c>
      <c r="D12" s="46">
        <v>9.3</v>
      </c>
      <c r="E12" s="46">
        <v>8.5</v>
      </c>
      <c r="F12" s="46">
        <v>7.8</v>
      </c>
      <c r="G12" s="46">
        <v>7</v>
      </c>
      <c r="H12" s="46">
        <v>6.3</v>
      </c>
    </row>
    <row r="13" spans="2:8" ht="12.75">
      <c r="B13" s="46"/>
      <c r="C13" s="46"/>
      <c r="D13" s="46"/>
      <c r="E13" s="46"/>
      <c r="F13" s="46"/>
      <c r="G13" s="46"/>
      <c r="H13" s="46"/>
    </row>
    <row r="14" spans="1:8" ht="12.75">
      <c r="A14" s="22" t="s">
        <v>69</v>
      </c>
      <c r="B14" s="46">
        <v>247.1</v>
      </c>
      <c r="C14" s="46">
        <v>278.1</v>
      </c>
      <c r="D14" s="46">
        <v>306.8</v>
      </c>
      <c r="E14" s="46">
        <v>333.6</v>
      </c>
      <c r="F14" s="46">
        <v>359.5</v>
      </c>
      <c r="G14" s="46">
        <v>384.6</v>
      </c>
      <c r="H14" s="46">
        <v>408.6</v>
      </c>
    </row>
    <row r="15" spans="1:8" ht="12.75">
      <c r="A15" s="24" t="s">
        <v>70</v>
      </c>
      <c r="B15" s="46">
        <v>13.5</v>
      </c>
      <c r="C15" s="46">
        <v>12.5</v>
      </c>
      <c r="D15" s="46">
        <v>10.3</v>
      </c>
      <c r="E15" s="46">
        <v>8.7</v>
      </c>
      <c r="F15" s="46">
        <v>7.7</v>
      </c>
      <c r="G15" s="46">
        <v>7</v>
      </c>
      <c r="H15" s="46">
        <v>6.3</v>
      </c>
    </row>
    <row r="16" spans="2:8" ht="12.75">
      <c r="B16" s="46"/>
      <c r="C16" s="46"/>
      <c r="D16" s="46"/>
      <c r="E16" s="46"/>
      <c r="F16" s="46"/>
      <c r="G16" s="46"/>
      <c r="H16" s="46"/>
    </row>
    <row r="17" spans="1:8" ht="12.75">
      <c r="A17" s="22" t="s">
        <v>147</v>
      </c>
      <c r="B17" s="46">
        <v>7.2</v>
      </c>
      <c r="C17" s="46">
        <v>7.8</v>
      </c>
      <c r="D17" s="46">
        <v>7.5</v>
      </c>
      <c r="E17" s="46">
        <v>7.1</v>
      </c>
      <c r="F17" s="46">
        <v>6.7</v>
      </c>
      <c r="G17" s="46">
        <v>6.3</v>
      </c>
      <c r="H17" s="46">
        <v>6</v>
      </c>
    </row>
    <row r="18" spans="1:8" ht="12.75">
      <c r="A18" s="22"/>
      <c r="B18" s="46"/>
      <c r="C18" s="46"/>
      <c r="D18" s="46"/>
      <c r="E18" s="46"/>
      <c r="F18" s="46"/>
      <c r="G18" s="46"/>
      <c r="H18" s="46"/>
    </row>
    <row r="19" spans="1:8" ht="12.75">
      <c r="A19" s="2" t="s">
        <v>150</v>
      </c>
      <c r="B19" s="48">
        <v>2160</v>
      </c>
      <c r="C19" s="48">
        <v>2420</v>
      </c>
      <c r="D19" s="48">
        <v>2700</v>
      </c>
      <c r="E19" s="48">
        <v>3021</v>
      </c>
      <c r="F19" s="48">
        <v>3360</v>
      </c>
      <c r="G19" s="48">
        <v>3709</v>
      </c>
      <c r="H19" s="48">
        <v>4067</v>
      </c>
    </row>
    <row r="20" spans="1:8" ht="12.75">
      <c r="A20" s="2" t="s">
        <v>148</v>
      </c>
      <c r="B20" s="48">
        <v>1344</v>
      </c>
      <c r="C20" s="48">
        <v>1486</v>
      </c>
      <c r="D20" s="48">
        <v>1656</v>
      </c>
      <c r="E20" s="48">
        <v>1850</v>
      </c>
      <c r="F20" s="48">
        <v>2051</v>
      </c>
      <c r="G20" s="48">
        <v>2257</v>
      </c>
      <c r="H20" s="48">
        <v>2466</v>
      </c>
    </row>
    <row r="21" spans="1:8" ht="12.75">
      <c r="A21" s="2" t="s">
        <v>149</v>
      </c>
      <c r="B21" s="48">
        <v>241</v>
      </c>
      <c r="C21" s="48">
        <v>233</v>
      </c>
      <c r="D21" s="48">
        <v>269</v>
      </c>
      <c r="E21" s="48">
        <v>311</v>
      </c>
      <c r="F21" s="48">
        <v>355</v>
      </c>
      <c r="G21" s="48">
        <v>404</v>
      </c>
      <c r="H21" s="48">
        <v>455</v>
      </c>
    </row>
    <row r="22" spans="2:8" ht="12.75">
      <c r="B22" s="46"/>
      <c r="C22" s="46"/>
      <c r="D22" s="46"/>
      <c r="E22" s="46"/>
      <c r="F22" s="46"/>
      <c r="G22" s="46"/>
      <c r="H22" s="46"/>
    </row>
    <row r="23" spans="1:8" ht="12.75">
      <c r="A23" s="41" t="s">
        <v>153</v>
      </c>
      <c r="B23" s="46">
        <v>11.5</v>
      </c>
      <c r="C23" s="46">
        <v>13.5</v>
      </c>
      <c r="D23" s="46">
        <v>11</v>
      </c>
      <c r="E23" s="46">
        <v>9.4</v>
      </c>
      <c r="F23" s="46">
        <v>8.5</v>
      </c>
      <c r="G23" s="46">
        <v>7.7</v>
      </c>
      <c r="H23" s="46">
        <v>6.8</v>
      </c>
    </row>
    <row r="24" spans="1:8" ht="12.75">
      <c r="A24" s="2"/>
      <c r="B24" s="46"/>
      <c r="C24" s="46"/>
      <c r="D24" s="46"/>
      <c r="E24" s="46"/>
      <c r="F24" s="46"/>
      <c r="G24" s="46"/>
      <c r="H24" s="46"/>
    </row>
    <row r="25" ht="12.75">
      <c r="A25" s="2"/>
    </row>
    <row r="26" spans="1:8" ht="12.75">
      <c r="A26" s="35"/>
      <c r="B26" s="46"/>
      <c r="C26" s="46"/>
      <c r="D26" s="46"/>
      <c r="E26" s="46"/>
      <c r="F26" s="46"/>
      <c r="G26" s="46"/>
      <c r="H26" s="46"/>
    </row>
    <row r="27" spans="2:8" ht="12.75">
      <c r="B27" s="47"/>
      <c r="C27" s="46"/>
      <c r="D27" s="46"/>
      <c r="E27" s="46"/>
      <c r="F27" s="46"/>
      <c r="G27" s="46"/>
      <c r="H27" s="46"/>
    </row>
    <row r="28" spans="2:8" ht="12.75">
      <c r="B28" s="47"/>
      <c r="C28" s="46"/>
      <c r="D28" s="46"/>
      <c r="E28" s="46"/>
      <c r="F28" s="46"/>
      <c r="G28" s="46"/>
      <c r="H28" s="46"/>
    </row>
    <row r="29" spans="2:8" ht="12.75">
      <c r="B29" s="47"/>
      <c r="C29" s="46"/>
      <c r="D29" s="46"/>
      <c r="E29" s="46"/>
      <c r="F29" s="46"/>
      <c r="G29" s="46"/>
      <c r="H29" s="46"/>
    </row>
    <row r="30" spans="2:8" ht="12.75">
      <c r="B30" s="47"/>
      <c r="C30" s="46"/>
      <c r="D30" s="46"/>
      <c r="E30" s="46"/>
      <c r="F30" s="46"/>
      <c r="G30" s="46"/>
      <c r="H30" s="46"/>
    </row>
    <row r="31" spans="2:8" ht="12.75">
      <c r="B31" s="47"/>
      <c r="C31" s="46"/>
      <c r="D31" s="46"/>
      <c r="E31" s="46"/>
      <c r="F31" s="46"/>
      <c r="G31" s="46"/>
      <c r="H31" s="46"/>
    </row>
    <row r="32" spans="2:8" ht="12.75">
      <c r="B32" s="47"/>
      <c r="C32" s="46"/>
      <c r="D32" s="46"/>
      <c r="E32" s="46"/>
      <c r="F32" s="46"/>
      <c r="G32" s="46"/>
      <c r="H32" s="46"/>
    </row>
    <row r="33" spans="2:8" ht="12.75">
      <c r="B33" s="47"/>
      <c r="C33" s="46"/>
      <c r="D33" s="46"/>
      <c r="E33" s="46"/>
      <c r="F33" s="46"/>
      <c r="G33" s="46"/>
      <c r="H33" s="46"/>
    </row>
    <row r="34" spans="2:8" ht="12.75">
      <c r="B34" s="47"/>
      <c r="C34" s="46"/>
      <c r="D34" s="46"/>
      <c r="E34" s="46"/>
      <c r="F34" s="46"/>
      <c r="G34" s="46"/>
      <c r="H34" s="46"/>
    </row>
    <row r="35" spans="2:8" ht="12.75">
      <c r="B35" s="47"/>
      <c r="C35" s="46"/>
      <c r="D35" s="46"/>
      <c r="E35" s="46"/>
      <c r="F35" s="46"/>
      <c r="G35" s="46"/>
      <c r="H35" s="46"/>
    </row>
    <row r="36" spans="2:8" ht="12.75">
      <c r="B36" s="47"/>
      <c r="C36" s="46"/>
      <c r="D36" s="46"/>
      <c r="E36" s="46"/>
      <c r="F36" s="46"/>
      <c r="G36" s="46"/>
      <c r="H36" s="46"/>
    </row>
    <row r="37" spans="2:8" ht="12.75">
      <c r="B37" s="47"/>
      <c r="C37" s="46"/>
      <c r="D37" s="46"/>
      <c r="E37" s="46"/>
      <c r="F37" s="46"/>
      <c r="G37" s="46"/>
      <c r="H37" s="46"/>
    </row>
    <row r="38" spans="2:8" ht="12.75">
      <c r="B38" s="46"/>
      <c r="C38" s="46"/>
      <c r="D38" s="46"/>
      <c r="E38" s="46"/>
      <c r="F38" s="46"/>
      <c r="G38" s="46"/>
      <c r="H38" s="46"/>
    </row>
    <row r="39" spans="2:8" ht="12.75">
      <c r="B39" s="46"/>
      <c r="C39" s="46"/>
      <c r="D39" s="46"/>
      <c r="E39" s="46"/>
      <c r="F39" s="46"/>
      <c r="G39" s="46"/>
      <c r="H39" s="46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69"/>
  <sheetViews>
    <sheetView defaultGridColor="0" zoomScale="85" zoomScaleNormal="85" zoomScalePageLayoutView="0" colorId="22" workbookViewId="0" topLeftCell="A1">
      <selection activeCell="A1" sqref="A1"/>
    </sheetView>
  </sheetViews>
  <sheetFormatPr defaultColWidth="9.77734375" defaultRowHeight="15"/>
  <cols>
    <col min="1" max="1" width="20.77734375" style="2" customWidth="1"/>
    <col min="2" max="16384" width="9.77734375" style="2" customWidth="1"/>
  </cols>
  <sheetData>
    <row r="1" spans="1:8" ht="12.75">
      <c r="A1" s="1" t="s">
        <v>77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61</v>
      </c>
      <c r="B3" s="10">
        <v>1980</v>
      </c>
      <c r="C3" s="10">
        <v>1981</v>
      </c>
      <c r="D3" s="10">
        <v>1982</v>
      </c>
      <c r="E3" s="10">
        <v>1983</v>
      </c>
      <c r="F3" s="10">
        <v>1984</v>
      </c>
      <c r="G3" s="10">
        <v>1985</v>
      </c>
      <c r="H3" s="10">
        <v>1986</v>
      </c>
    </row>
    <row r="5" spans="1:8" ht="12.75">
      <c r="A5" s="5" t="s">
        <v>78</v>
      </c>
      <c r="B5" s="43">
        <v>2629</v>
      </c>
      <c r="C5" s="43">
        <v>2920</v>
      </c>
      <c r="D5" s="43">
        <v>3293</v>
      </c>
      <c r="E5" s="43">
        <v>3700</v>
      </c>
      <c r="F5" s="43">
        <v>4098</v>
      </c>
      <c r="G5" s="43">
        <v>4500</v>
      </c>
      <c r="H5" s="43">
        <v>4918</v>
      </c>
    </row>
    <row r="6" spans="1:8" ht="12.75">
      <c r="A6" s="2" t="s">
        <v>79</v>
      </c>
      <c r="B6" s="43">
        <f>1.098*2496.3</f>
        <v>2740.9374000000003</v>
      </c>
      <c r="C6" s="43">
        <f aca="true" t="shared" si="0" ref="C6:H6">B6*(1+0.01*C8)</f>
        <v>3042.4405140000003</v>
      </c>
      <c r="D6" s="43">
        <f t="shared" si="0"/>
        <v>3447.0851023620003</v>
      </c>
      <c r="E6" s="43">
        <f t="shared" si="0"/>
        <v>3853.8411444407166</v>
      </c>
      <c r="F6" s="43">
        <f t="shared" si="0"/>
        <v>4243.079100029229</v>
      </c>
      <c r="G6" s="43">
        <f t="shared" si="0"/>
        <v>4650.414693632036</v>
      </c>
      <c r="H6" s="43">
        <f t="shared" si="0"/>
        <v>5073.602430752551</v>
      </c>
    </row>
    <row r="7" spans="1:8" ht="12.75">
      <c r="A7" s="5" t="s">
        <v>80</v>
      </c>
      <c r="B7" s="44">
        <v>8.9</v>
      </c>
      <c r="C7" s="44">
        <v>11.1</v>
      </c>
      <c r="D7" s="44">
        <v>12.8</v>
      </c>
      <c r="E7" s="44">
        <v>12.4</v>
      </c>
      <c r="F7" s="44">
        <v>10.8</v>
      </c>
      <c r="G7" s="44">
        <v>9.8</v>
      </c>
      <c r="H7" s="44">
        <v>9.3</v>
      </c>
    </row>
    <row r="8" spans="1:8" ht="12.75">
      <c r="A8" s="2" t="s">
        <v>81</v>
      </c>
      <c r="B8" s="44">
        <v>9.8</v>
      </c>
      <c r="C8" s="44">
        <v>11</v>
      </c>
      <c r="D8" s="44">
        <v>13.3</v>
      </c>
      <c r="E8" s="44">
        <v>11.8</v>
      </c>
      <c r="F8" s="44">
        <v>10.1</v>
      </c>
      <c r="G8" s="44">
        <v>9.6</v>
      </c>
      <c r="H8" s="44">
        <v>9.1</v>
      </c>
    </row>
    <row r="9" spans="2:8" ht="12.75">
      <c r="B9" s="44"/>
      <c r="C9" s="44"/>
      <c r="D9" s="44"/>
      <c r="E9" s="44"/>
      <c r="F9" s="44"/>
      <c r="G9" s="44"/>
      <c r="H9" s="44"/>
    </row>
    <row r="10" spans="1:8" ht="12.75">
      <c r="A10" s="5" t="s">
        <v>82</v>
      </c>
      <c r="B10" s="43">
        <v>1482</v>
      </c>
      <c r="C10" s="43">
        <v>1497.4</v>
      </c>
      <c r="D10" s="43">
        <v>1560</v>
      </c>
      <c r="E10" s="43">
        <v>1638</v>
      </c>
      <c r="F10" s="43">
        <v>1711</v>
      </c>
      <c r="G10" s="43">
        <v>1783</v>
      </c>
      <c r="H10" s="43">
        <v>1858</v>
      </c>
    </row>
    <row r="11" spans="1:8" ht="12.75">
      <c r="A11" s="2" t="s">
        <v>83</v>
      </c>
      <c r="B11" s="43">
        <v>1490.6</v>
      </c>
      <c r="C11" s="43">
        <f aca="true" t="shared" si="1" ref="C11:H11">B11*(1+0.01*C13)</f>
        <v>1511.4684</v>
      </c>
      <c r="D11" s="43">
        <f t="shared" si="1"/>
        <v>1590.0647568</v>
      </c>
      <c r="E11" s="43">
        <f t="shared" si="1"/>
        <v>1667.9779298831997</v>
      </c>
      <c r="F11" s="43">
        <f t="shared" si="1"/>
        <v>1738.0330029382942</v>
      </c>
      <c r="G11" s="43">
        <f t="shared" si="1"/>
        <v>1811.0303890617026</v>
      </c>
      <c r="H11" s="43">
        <f t="shared" si="1"/>
        <v>1887.0936654022942</v>
      </c>
    </row>
    <row r="12" spans="1:8" ht="12.75">
      <c r="A12" s="5" t="s">
        <v>84</v>
      </c>
      <c r="B12" s="44">
        <v>-0.1</v>
      </c>
      <c r="C12" s="44">
        <v>1.1</v>
      </c>
      <c r="D12" s="44">
        <v>4.2</v>
      </c>
      <c r="E12" s="44">
        <v>5</v>
      </c>
      <c r="F12" s="44">
        <v>4.5</v>
      </c>
      <c r="G12" s="44">
        <v>4.2</v>
      </c>
      <c r="H12" s="44">
        <v>4.2</v>
      </c>
    </row>
    <row r="13" spans="1:8" ht="12.75">
      <c r="A13" s="2" t="s">
        <v>85</v>
      </c>
      <c r="B13" s="44">
        <v>0</v>
      </c>
      <c r="C13" s="44">
        <v>1.4</v>
      </c>
      <c r="D13" s="44">
        <v>5.2</v>
      </c>
      <c r="E13" s="44">
        <v>4.9</v>
      </c>
      <c r="F13" s="44">
        <v>4.2</v>
      </c>
      <c r="G13" s="44">
        <v>4.2</v>
      </c>
      <c r="H13" s="44">
        <v>4.2</v>
      </c>
    </row>
    <row r="14" spans="2:8" ht="12.75">
      <c r="B14" s="44"/>
      <c r="C14" s="44"/>
      <c r="D14" s="44"/>
      <c r="E14" s="44"/>
      <c r="F14" s="44"/>
      <c r="G14" s="44"/>
      <c r="H14" s="44"/>
    </row>
    <row r="15" spans="1:8" ht="12.75">
      <c r="A15" s="7" t="s">
        <v>86</v>
      </c>
      <c r="B15" s="44">
        <v>177.4</v>
      </c>
      <c r="C15" s="44">
        <v>195</v>
      </c>
      <c r="D15" s="44">
        <v>211.1</v>
      </c>
      <c r="E15" s="44">
        <v>225.9</v>
      </c>
      <c r="F15" s="44">
        <v>239.5</v>
      </c>
      <c r="G15" s="44">
        <v>252.4</v>
      </c>
      <c r="H15" s="44">
        <v>264.7</v>
      </c>
    </row>
    <row r="16" spans="1:8" ht="12.75">
      <c r="A16" s="2" t="s">
        <v>87</v>
      </c>
      <c r="B16" s="44">
        <f>167.47*(1+0.01*B18)</f>
        <v>184.04953</v>
      </c>
      <c r="C16" s="44">
        <f aca="true" t="shared" si="2" ref="C16:H16">B16*(1+0.01*C18)</f>
        <v>201.53423535</v>
      </c>
      <c r="D16" s="44">
        <f t="shared" si="2"/>
        <v>217.05237147194998</v>
      </c>
      <c r="E16" s="44">
        <f t="shared" si="2"/>
        <v>231.3778279890987</v>
      </c>
      <c r="F16" s="44">
        <f t="shared" si="2"/>
        <v>244.56636418447732</v>
      </c>
      <c r="G16" s="44">
        <f t="shared" si="2"/>
        <v>257.28381512207017</v>
      </c>
      <c r="H16" s="44">
        <f t="shared" si="2"/>
        <v>269.3761544328074</v>
      </c>
    </row>
    <row r="17" spans="1:8" ht="12.75">
      <c r="A17" s="5" t="s">
        <v>80</v>
      </c>
      <c r="B17" s="44">
        <v>9</v>
      </c>
      <c r="C17" s="44">
        <v>9.9</v>
      </c>
      <c r="D17" s="44">
        <v>8.3</v>
      </c>
      <c r="E17" s="44">
        <v>7</v>
      </c>
      <c r="F17" s="44">
        <v>6</v>
      </c>
      <c r="G17" s="44">
        <v>5.4</v>
      </c>
      <c r="H17" s="44">
        <v>4.9</v>
      </c>
    </row>
    <row r="18" spans="1:8" ht="12.75">
      <c r="A18" s="7" t="s">
        <v>88</v>
      </c>
      <c r="B18" s="44">
        <v>9.9</v>
      </c>
      <c r="C18" s="44">
        <v>9.5</v>
      </c>
      <c r="D18" s="44">
        <v>7.7</v>
      </c>
      <c r="E18" s="44">
        <v>6.6</v>
      </c>
      <c r="F18" s="44">
        <v>5.7</v>
      </c>
      <c r="G18" s="44">
        <v>5.2</v>
      </c>
      <c r="H18" s="44">
        <v>4.7</v>
      </c>
    </row>
    <row r="19" spans="2:8" ht="12.75">
      <c r="B19" s="44"/>
      <c r="C19" s="44"/>
      <c r="D19" s="44"/>
      <c r="E19" s="44"/>
      <c r="F19" s="44"/>
      <c r="G19" s="44"/>
      <c r="H19" s="44"/>
    </row>
    <row r="20" spans="1:8" ht="12.75">
      <c r="A20" s="7" t="s">
        <v>89</v>
      </c>
      <c r="B20" s="44">
        <v>247</v>
      </c>
      <c r="C20" s="44">
        <v>274.3</v>
      </c>
      <c r="D20" s="44">
        <v>297</v>
      </c>
      <c r="E20" s="44">
        <v>315.5</v>
      </c>
      <c r="F20" s="44">
        <v>332.7</v>
      </c>
      <c r="G20" s="44">
        <v>348.3</v>
      </c>
      <c r="H20" s="44">
        <v>363</v>
      </c>
    </row>
    <row r="21" spans="1:8" ht="12.75">
      <c r="A21" s="5" t="s">
        <v>64</v>
      </c>
      <c r="B21" s="44">
        <v>13.5</v>
      </c>
      <c r="C21" s="44">
        <v>11.1</v>
      </c>
      <c r="D21" s="44">
        <v>8.3</v>
      </c>
      <c r="E21" s="44">
        <v>6.2</v>
      </c>
      <c r="F21" s="44">
        <v>5.5</v>
      </c>
      <c r="G21" s="44">
        <v>4.7</v>
      </c>
      <c r="H21" s="44">
        <v>4.2</v>
      </c>
    </row>
    <row r="22" spans="2:8" ht="12.75">
      <c r="B22" s="44"/>
      <c r="C22" s="44"/>
      <c r="D22" s="44"/>
      <c r="E22" s="44"/>
      <c r="F22" s="44"/>
      <c r="G22" s="44"/>
      <c r="H22" s="44"/>
    </row>
    <row r="23" spans="1:8" ht="12.75">
      <c r="A23" s="7" t="s">
        <v>93</v>
      </c>
      <c r="B23" s="44">
        <v>7.2</v>
      </c>
      <c r="C23" s="44">
        <v>7.8</v>
      </c>
      <c r="D23" s="44">
        <v>7.2</v>
      </c>
      <c r="E23" s="44">
        <v>6.6</v>
      </c>
      <c r="F23" s="44">
        <v>6.4</v>
      </c>
      <c r="G23" s="44">
        <v>6</v>
      </c>
      <c r="H23" s="44">
        <v>5.6</v>
      </c>
    </row>
    <row r="24" spans="1:8" ht="12.75">
      <c r="A24" s="7"/>
      <c r="B24" s="44"/>
      <c r="C24" s="44"/>
      <c r="D24" s="44"/>
      <c r="E24" s="44"/>
      <c r="F24" s="44"/>
      <c r="G24" s="44"/>
      <c r="H24" s="44"/>
    </row>
    <row r="25" spans="1:8" ht="12.75">
      <c r="A25" s="2" t="s">
        <v>150</v>
      </c>
      <c r="B25" s="43">
        <v>2161</v>
      </c>
      <c r="C25" s="43">
        <v>2399</v>
      </c>
      <c r="D25" s="43">
        <v>2675</v>
      </c>
      <c r="E25" s="43">
        <v>2982</v>
      </c>
      <c r="F25" s="43">
        <v>3276</v>
      </c>
      <c r="G25" s="43">
        <v>3580</v>
      </c>
      <c r="H25" s="43">
        <v>3910</v>
      </c>
    </row>
    <row r="26" spans="1:8" ht="12.75">
      <c r="A26" s="2" t="s">
        <v>148</v>
      </c>
      <c r="B26" s="43">
        <v>1344</v>
      </c>
      <c r="C26" s="43">
        <v>1488</v>
      </c>
      <c r="D26" s="43">
        <v>1667</v>
      </c>
      <c r="E26" s="43">
        <v>1853</v>
      </c>
      <c r="F26" s="43">
        <v>2035</v>
      </c>
      <c r="G26" s="43">
        <v>2221</v>
      </c>
      <c r="H26" s="43">
        <v>2417</v>
      </c>
    </row>
    <row r="27" spans="1:8" ht="12.75">
      <c r="A27" s="2" t="s">
        <v>149</v>
      </c>
      <c r="B27" s="43">
        <v>243</v>
      </c>
      <c r="C27" s="43">
        <v>242</v>
      </c>
      <c r="D27" s="43">
        <v>281</v>
      </c>
      <c r="E27" s="43">
        <v>326</v>
      </c>
      <c r="F27" s="43">
        <v>367</v>
      </c>
      <c r="G27" s="43">
        <v>408</v>
      </c>
      <c r="H27" s="43">
        <v>455</v>
      </c>
    </row>
    <row r="28" spans="2:8" ht="12.75">
      <c r="B28" s="44"/>
      <c r="C28" s="44"/>
      <c r="D28" s="44"/>
      <c r="E28" s="44"/>
      <c r="F28" s="44"/>
      <c r="G28" s="44"/>
      <c r="H28" s="44"/>
    </row>
    <row r="29" spans="1:8" ht="12.75">
      <c r="A29" s="41" t="s">
        <v>153</v>
      </c>
      <c r="B29" s="44">
        <v>11.5</v>
      </c>
      <c r="C29" s="44">
        <v>11.1</v>
      </c>
      <c r="D29" s="44">
        <v>8.9</v>
      </c>
      <c r="E29" s="44">
        <v>7.8</v>
      </c>
      <c r="F29" s="44">
        <v>7</v>
      </c>
      <c r="G29" s="44">
        <v>6</v>
      </c>
      <c r="H29" s="44">
        <v>5.6</v>
      </c>
    </row>
    <row r="30" spans="2:8" ht="12.75">
      <c r="B30" s="44"/>
      <c r="C30" s="44"/>
      <c r="D30" s="44"/>
      <c r="E30" s="44"/>
      <c r="F30" s="44"/>
      <c r="G30" s="44"/>
      <c r="H30" s="44"/>
    </row>
    <row r="32" spans="1:8" ht="12.75">
      <c r="A32" s="12"/>
      <c r="B32" s="44"/>
      <c r="C32" s="44"/>
      <c r="D32" s="44"/>
      <c r="E32" s="44"/>
      <c r="F32" s="44"/>
      <c r="G32" s="44"/>
      <c r="H32" s="44"/>
    </row>
    <row r="33" spans="2:8" ht="12.75">
      <c r="B33" s="45"/>
      <c r="C33" s="45"/>
      <c r="D33" s="45"/>
      <c r="E33" s="45"/>
      <c r="F33" s="45"/>
      <c r="G33" s="45"/>
      <c r="H33" s="45"/>
    </row>
    <row r="34" spans="2:8" ht="12.75">
      <c r="B34" s="45"/>
      <c r="C34" s="45"/>
      <c r="D34" s="45"/>
      <c r="E34" s="45"/>
      <c r="F34" s="45"/>
      <c r="G34" s="45"/>
      <c r="H34" s="45"/>
    </row>
    <row r="35" spans="2:8" ht="12.75">
      <c r="B35" s="45"/>
      <c r="C35" s="45"/>
      <c r="D35" s="45"/>
      <c r="E35" s="45"/>
      <c r="F35" s="45"/>
      <c r="G35" s="45"/>
      <c r="H35" s="45"/>
    </row>
    <row r="36" spans="2:8" ht="12.75">
      <c r="B36" s="45"/>
      <c r="C36" s="45"/>
      <c r="D36" s="45"/>
      <c r="E36" s="45"/>
      <c r="F36" s="45"/>
      <c r="G36" s="45"/>
      <c r="H36" s="45"/>
    </row>
    <row r="37" spans="2:8" ht="12.75">
      <c r="B37" s="45"/>
      <c r="C37" s="45"/>
      <c r="D37" s="45"/>
      <c r="E37" s="45"/>
      <c r="F37" s="45"/>
      <c r="G37" s="45"/>
      <c r="H37" s="45"/>
    </row>
    <row r="38" spans="2:8" ht="12.75">
      <c r="B38" s="45"/>
      <c r="C38" s="45"/>
      <c r="D38" s="45"/>
      <c r="E38" s="45"/>
      <c r="F38" s="45"/>
      <c r="G38" s="45"/>
      <c r="H38" s="45"/>
    </row>
    <row r="39" spans="2:8" ht="12.75">
      <c r="B39" s="45"/>
      <c r="C39" s="45"/>
      <c r="D39" s="45"/>
      <c r="E39" s="45"/>
      <c r="F39" s="45"/>
      <c r="G39" s="45"/>
      <c r="H39" s="45"/>
    </row>
    <row r="40" spans="2:8" ht="12.75">
      <c r="B40" s="45"/>
      <c r="C40" s="45"/>
      <c r="D40" s="45"/>
      <c r="E40" s="45"/>
      <c r="F40" s="45"/>
      <c r="G40" s="45"/>
      <c r="H40" s="45"/>
    </row>
    <row r="41" spans="2:8" ht="12.75">
      <c r="B41" s="45"/>
      <c r="C41" s="45"/>
      <c r="D41" s="45"/>
      <c r="E41" s="45"/>
      <c r="F41" s="45"/>
      <c r="G41" s="45"/>
      <c r="H41" s="45"/>
    </row>
    <row r="42" spans="2:8" ht="12.75">
      <c r="B42" s="45"/>
      <c r="C42" s="45"/>
      <c r="D42" s="45"/>
      <c r="E42" s="45"/>
      <c r="F42" s="45"/>
      <c r="G42" s="45"/>
      <c r="H42" s="45"/>
    </row>
    <row r="43" spans="2:8" ht="12.75">
      <c r="B43" s="45"/>
      <c r="C43" s="45"/>
      <c r="D43" s="45"/>
      <c r="E43" s="45"/>
      <c r="F43" s="45"/>
      <c r="G43" s="45"/>
      <c r="H43" s="45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  <row r="59" spans="2:8" ht="12.75">
      <c r="B59" s="8"/>
      <c r="C59" s="8"/>
      <c r="D59" s="8"/>
      <c r="E59" s="8"/>
      <c r="F59" s="8"/>
      <c r="G59" s="8"/>
      <c r="H59" s="8"/>
    </row>
    <row r="60" spans="2:8" ht="12.75">
      <c r="B60" s="8"/>
      <c r="C60" s="8"/>
      <c r="D60" s="8"/>
      <c r="E60" s="8"/>
      <c r="F60" s="8"/>
      <c r="G60" s="8"/>
      <c r="H60" s="8"/>
    </row>
    <row r="61" spans="2:8" ht="12.75">
      <c r="B61" s="8"/>
      <c r="C61" s="8"/>
      <c r="D61" s="8"/>
      <c r="E61" s="8"/>
      <c r="F61" s="8"/>
      <c r="G61" s="8"/>
      <c r="H61" s="8"/>
    </row>
    <row r="62" spans="2:8" ht="12.75">
      <c r="B62" s="8"/>
      <c r="C62" s="8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8"/>
      <c r="C65" s="8"/>
      <c r="D65" s="8"/>
      <c r="E65" s="8"/>
      <c r="F65" s="8"/>
      <c r="G65" s="8"/>
      <c r="H65" s="8"/>
    </row>
    <row r="66" spans="2:8" ht="12.75">
      <c r="B66" s="8"/>
      <c r="C66" s="8"/>
      <c r="D66" s="8"/>
      <c r="E66" s="8"/>
      <c r="F66" s="8"/>
      <c r="G66" s="8"/>
      <c r="H66" s="8"/>
    </row>
    <row r="67" spans="2:8" ht="12.75">
      <c r="B67" s="8"/>
      <c r="C67" s="8"/>
      <c r="D67" s="8"/>
      <c r="E67" s="8"/>
      <c r="F67" s="8"/>
      <c r="G67" s="8"/>
      <c r="H67" s="8"/>
    </row>
    <row r="68" spans="2:8" ht="12.75">
      <c r="B68" s="8"/>
      <c r="C68" s="8"/>
      <c r="D68" s="8"/>
      <c r="E68" s="8"/>
      <c r="F68" s="8"/>
      <c r="G68" s="8"/>
      <c r="H68" s="8"/>
    </row>
    <row r="69" spans="2:8" ht="12.75">
      <c r="B69" s="8"/>
      <c r="C69" s="8"/>
      <c r="D69" s="8"/>
      <c r="E69" s="8"/>
      <c r="F69" s="8"/>
      <c r="G69" s="8"/>
      <c r="H69" s="8"/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</dc:creator>
  <cp:keywords/>
  <dc:description/>
  <cp:lastModifiedBy>Lauer, Eric</cp:lastModifiedBy>
  <cp:lastPrinted>2005-10-17T22:19:05Z</cp:lastPrinted>
  <dcterms:created xsi:type="dcterms:W3CDTF">2001-01-10T17:12:13Z</dcterms:created>
  <dcterms:modified xsi:type="dcterms:W3CDTF">2016-02-01T23:24:09Z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